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<sst xmlns="http://schemas.openxmlformats.org/spreadsheetml/2006/main" count="6316" uniqueCount="2914">
  <si>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</si>
  <si>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</si>
  <si>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</si>
  <si>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</si>
  <si>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</si>
  <si>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</si>
  <si>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</si>
  <si>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</si>
  <si>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</si>
  <si>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</si>
  <si>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</si>
  <si>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</si>
  <si>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</si>
  <si>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</si>
  <si>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</si>
  <si>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</si>
  <si>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</si>
  <si>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</si>
  <si>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</si>
  <si>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</si>
  <si>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</si>
  <si>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</si>
  <si>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</si>
  <si>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</si>
  <si>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</si>
  <si>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</si>
  <si>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</si>
  <si>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</si>
  <si>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</si>
  <si>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</si>
  <si>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</si>
  <si>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</si>
  <si>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</si>
  <si>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</si>
  <si>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</si>
  <si>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</si>
  <si>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</si>
  <si>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</si>
  <si>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</si>
  <si>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</si>
  <si>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</si>
  <si>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</si>
  <si>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</si>
  <si>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</si>
  <si>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</si>
  <si>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</si>
  <si>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</si>
  <si>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</si>
  <si>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</si>
  <si>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</si>
  <si>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</si>
  <si>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</si>
  <si>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</si>
  <si>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</si>
  <si>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</si>
  <si>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</si>
  <si>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</si>
  <si>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</si>
  <si>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</si>
  <si>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</si>
  <si>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</si>
  <si>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</si>
  <si>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</si>
  <si>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</si>
  <si>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</si>
  <si>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</si>
  <si>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</si>
  <si>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</si>
  <si>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</si>
  <si>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</si>
  <si>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</si>
  <si>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</si>
  <si>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</si>
  <si>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</si>
  <si>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</si>
  <si>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</si>
  <si>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</si>
  <si>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</si>
  <si>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</si>
  <si>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</si>
  <si>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</si>
  <si>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</si>
  <si>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</si>
  <si>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</si>
  <si>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</si>
  <si>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</si>
  <si>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</si>
  <si>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</si>
  <si>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</si>
  <si>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</si>
  <si>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</si>
  <si>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</si>
  <si>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</si>
  <si>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</si>
  <si>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</si>
  <si>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</si>
  <si>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</si>
  <si>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</si>
  <si>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</si>
  <si>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</si>
  <si>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</si>
  <si>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</si>
  <si>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</si>
  <si>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</si>
  <si>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</si>
  <si>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</si>
  <si>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</si>
  <si>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</si>
  <si>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</si>
  <si>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</si>
  <si>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</si>
  <si>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</si>
  <si>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</si>
  <si>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</si>
  <si>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</si>
  <si>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</si>
  <si>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</si>
  <si>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</si>
  <si>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</si>
  <si>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</si>
  <si>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</si>
  <si>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</si>
  <si>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</si>
  <si>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</si>
  <si>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</si>
  <si>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</si>
  <si>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</si>
  <si>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</si>
  <si>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</si>
  <si>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</si>
  <si>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</si>
  <si>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</si>
  <si>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</si>
  <si>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</si>
  <si>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</si>
  <si>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</si>
  <si>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</si>
  <si>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</si>
  <si>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</si>
  <si>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</si>
  <si>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</si>
  <si>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</si>
  <si>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</si>
  <si>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</si>
  <si>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</si>
  <si>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</si>
  <si>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</si>
  <si>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</si>
  <si>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</si>
  <si>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</si>
  <si>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</si>
  <si>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</si>
  <si>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</si>
  <si>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</si>
  <si>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</si>
  <si>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</si>
  <si>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</si>
  <si>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</si>
  <si>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</si>
  <si>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</si>
  <si>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</si>
  <si>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</si>
  <si>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</si>
  <si>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</si>
  <si>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</si>
  <si>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</si>
  <si>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</si>
  <si>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</si>
  <si>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</si>
  <si>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</si>
  <si>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</si>
  <si>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</si>
  <si>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</si>
  <si>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</si>
  <si>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</si>
  <si>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</si>
  <si>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</si>
  <si>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</si>
  <si>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</si>
  <si>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</si>
  <si>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</si>
  <si>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</si>
  <si>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</si>
  <si>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</si>
  <si>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</si>
  <si>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</si>
  <si>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</si>
  <si>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</si>
  <si>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</si>
  <si>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</si>
  <si>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</si>
  <si>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</si>
  <si>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</si>
  <si>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</si>
  <si>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</si>
  <si>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</si>
  <si>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</si>
  <si>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</si>
  <si>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</si>
  <si>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</si>
  <si>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</si>
  <si>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</si>
  <si>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</si>
  <si>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</si>
  <si>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</si>
  <si>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</si>
  <si>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</si>
  <si>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</si>
  <si>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</si>
  <si>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</si>
  <si>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</si>
  <si>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</si>
  <si>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</si>
  <si>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</si>
  <si>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</si>
  <si>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</si>
  <si>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</si>
  <si>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</si>
  <si>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</si>
  <si>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</si>
  <si>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</si>
  <si>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</si>
  <si>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</si>
  <si>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</si>
  <si>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</si>
  <si>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</si>
  <si>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</si>
  <si>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</si>
  <si>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</si>
  <si>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</si>
  <si>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</si>
  <si>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</si>
  <si>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</si>
  <si>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</si>
  <si>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</si>
  <si>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</si>
  <si>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</si>
  <si>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</si>
  <si>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</si>
  <si>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</si>
  <si>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</si>
  <si>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</si>
  <si>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</si>
  <si>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</si>
  <si>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</si>
  <si>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</si>
  <si>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</si>
  <si>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</si>
  <si>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</si>
  <si>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</si>
  <si>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</si>
  <si>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</si>
  <si>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</si>
  <si>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</si>
  <si>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</si>
  <si>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</si>
  <si>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</si>
  <si>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</si>
  <si>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</si>
  <si>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</si>
  <si>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</si>
  <si>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</si>
  <si>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</si>
  <si>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</si>
  <si>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</si>
  <si>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</si>
  <si>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</si>
  <si>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</si>
  <si>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</si>
  <si>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</si>
  <si>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</si>
  <si>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</si>
  <si>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</si>
  <si>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</si>
  <si>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</si>
  <si>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</si>
  <si>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</si>
  <si>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</si>
  <si>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</si>
  <si>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</si>
  <si>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</si>
  <si>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</si>
  <si>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</si>
  <si>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</si>
  <si>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</si>
  <si>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</si>
  <si>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</si>
  <si>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</si>
  <si>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</si>
  <si>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</si>
  <si>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</si>
  <si>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</si>
  <si>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</si>
  <si>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</si>
  <si>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</si>
  <si>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</si>
  <si>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</si>
  <si>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</si>
  <si>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</si>
  <si>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</si>
  <si>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</si>
  <si>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</si>
  <si>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</si>
  <si>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</si>
  <si>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</si>
  <si>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</si>
  <si>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</si>
  <si>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</si>
  <si>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</si>
  <si>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</si>
  <si>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</si>
  <si>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</si>
  <si>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</si>
  <si>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</si>
  <si>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</si>
  <si>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</si>
  <si>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</si>
  <si>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</si>
  <si>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</si>
  <si>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</si>
  <si>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</si>
  <si>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</si>
  <si>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</si>
  <si>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</si>
  <si>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</si>
  <si>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</si>
  <si>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</si>
  <si>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</si>
  <si>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</si>
  <si>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</si>
  <si>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</si>
  <si>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</si>
  <si>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</si>
  <si>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</si>
  <si>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</si>
  <si>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</si>
  <si>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</si>
  <si>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</si>
  <si>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</si>
  <si>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</si>
  <si>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</si>
  <si>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</si>
  <si>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</si>
  <si>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</si>
  <si>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</si>
  <si>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</si>
  <si>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</si>
  <si>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</si>
  <si>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</si>
  <si>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</si>
  <si>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</si>
  <si>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</si>
  <si>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</si>
  <si>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</si>
  <si>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</si>
  <si>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</si>
  <si>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</si>
  <si>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</si>
  <si>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</si>
  <si>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</si>
  <si>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</si>
  <si>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</si>
  <si>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</si>
  <si>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</si>
  <si>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</si>
  <si>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</si>
  <si>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</si>
  <si>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</si>
  <si>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</si>
  <si>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</si>
  <si>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</si>
  <si>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</si>
  <si>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</si>
  <si>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</si>
  <si>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</si>
  <si>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</si>
  <si>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</si>
  <si>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</si>
  <si>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</si>
  <si>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</si>
  <si>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</si>
  <si>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</si>
  <si>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</si>
  <si>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</si>
  <si>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</si>
  <si>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</si>
  <si>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</si>
  <si>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</si>
  <si>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</si>
  <si>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</si>
  <si>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</si>
  <si>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</si>
  <si>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</si>
  <si>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</si>
  <si>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</si>
  <si>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</si>
  <si>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</si>
  <si>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</si>
  <si>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</si>
  <si>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</si>
  <si>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</si>
  <si>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</si>
  <si>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</si>
  <si>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</si>
  <si>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</si>
  <si>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</si>
  <si>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</si>
  <si>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</si>
  <si>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</si>
  <si>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</si>
  <si>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</si>
  <si>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</si>
  <si>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</si>
  <si>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</si>
  <si>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</si>
  <si>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</si>
  <si>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</si>
  <si>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</si>
  <si>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</si>
  <si>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</si>
  <si>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</si>
  <si>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</si>
  <si>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</si>
  <si>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</si>
  <si>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</si>
  <si>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</si>
  <si>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</si>
  <si>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</si>
  <si>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</si>
  <si>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</si>
  <si>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</si>
  <si>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</si>
  <si>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</si>
  <si>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</si>
  <si>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</si>
  <si>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</si>
  <si>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</si>
  <si>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</si>
  <si>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</si>
  <si>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</si>
  <si>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</si>
  <si>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</si>
  <si>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</si>
  <si>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</si>
  <si>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</si>
  <si>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</si>
  <si>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</si>
  <si>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</si>
  <si>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</si>
  <si>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</si>
  <si>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</si>
  <si>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</si>
  <si>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</si>
  <si>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</si>
  <si>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</si>
  <si>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</si>
  <si>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</si>
  <si>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</si>
  <si>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</si>
  <si>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</si>
  <si>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</si>
  <si>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</si>
  <si>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</si>
  <si>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</si>
  <si>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</si>
  <si>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</si>
  <si>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</si>
  <si>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</si>
  <si>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</si>
  <si>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</si>
  <si>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</si>
  <si>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</si>
  <si>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</si>
  <si>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</si>
  <si>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</si>
  <si>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</si>
  <si>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</si>
  <si>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</si>
  <si>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</si>
  <si>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</si>
  <si>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</si>
  <si>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</si>
  <si>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</si>
  <si>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</si>
  <si>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</si>
  <si>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</si>
  <si>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</si>
  <si>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</si>
  <si>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</si>
  <si>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</si>
  <si>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</si>
  <si>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</si>
  <si>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</si>
  <si>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</si>
  <si>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</si>
  <si>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</si>
  <si>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</si>
  <si>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</si>
  <si>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</si>
  <si>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</si>
  <si>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</si>
  <si>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</si>
  <si>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</si>
  <si>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</si>
  <si>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</si>
  <si>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</si>
  <si>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</si>
  <si>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</si>
  <si>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</si>
  <si>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</si>
  <si>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</si>
  <si>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</si>
  <si>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</si>
  <si>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</si>
  <si>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</si>
  <si>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</si>
  <si>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</si>
  <si>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</si>
  <si>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</si>
  <si>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</si>
  <si>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</si>
  <si>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</si>
  <si>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</si>
  <si>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</si>
  <si>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</si>
  <si>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</si>
  <si>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</si>
  <si>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</si>
  <si>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</si>
  <si>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</si>
  <si>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</si>
  <si>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</si>
  <si>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</si>
  <si>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</si>
  <si>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</si>
  <si>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</si>
  <si>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</si>
  <si>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</si>
  <si>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</si>
  <si>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</si>
  <si>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</si>
  <si>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</si>
  <si>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</si>
  <si>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</si>
  <si>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</si>
  <si>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</si>
  <si>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</si>
  <si>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</si>
  <si>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</si>
  <si>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</si>
  <si>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</si>
  <si>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</si>
  <si>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</si>
  <si>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</si>
  <si>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</si>
  <si>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</si>
  <si>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</si>
  <si>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</si>
  <si>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</si>
  <si>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</si>
  <si>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</si>
  <si>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</si>
  <si>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</si>
  <si>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</si>
  <si>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</si>
  <si>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</si>
  <si>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</si>
  <si>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</si>
  <si>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</si>
  <si>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</si>
  <si>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</si>
  <si>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</si>
  <si>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</si>
  <si>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</si>
  <si>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</si>
  <si>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</si>
  <si>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</si>
  <si>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</si>
  <si>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</si>
  <si>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</si>
  <si>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</si>
  <si>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</si>
  <si>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</si>
  <si>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</si>
  <si>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</si>
  <si>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</si>
  <si>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</si>
  <si>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</si>
  <si>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</si>
  <si>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</si>
  <si>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</si>
  <si>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</si>
  <si>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</si>
  <si>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</si>
  <si>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</si>
  <si>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</si>
  <si>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</si>
  <si>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</si>
  <si>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</si>
  <si>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</si>
  <si>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</si>
  <si>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</si>
  <si>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</si>
  <si>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</si>
  <si>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</si>
  <si>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</si>
  <si>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</si>
  <si>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</si>
  <si>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</si>
  <si>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</si>
  <si>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</si>
  <si>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</si>
  <si>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</si>
  <si>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</si>
  <si>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</si>
  <si>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</si>
  <si>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</si>
  <si>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</si>
  <si>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</si>
  <si>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</si>
  <si>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</si>
  <si>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</si>
  <si>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</si>
  <si>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</si>
  <si>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</si>
  <si>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</si>
  <si>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</si>
  <si>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</si>
  <si>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</si>
  <si>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</si>
  <si>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</si>
  <si>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</si>
  <si>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</si>
  <si>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</si>
  <si>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</si>
  <si>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</si>
  <si>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</si>
  <si>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</si>
  <si>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</si>
  <si>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</si>
  <si>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</si>
  <si>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</si>
  <si>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</si>
  <si>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</si>
  <si>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</si>
  <si>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</si>
  <si>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</si>
  <si>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</si>
  <si>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</si>
  <si>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</si>
  <si>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</si>
  <si>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</si>
  <si>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</si>
  <si>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</si>
  <si>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</si>
  <si>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</si>
  <si>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</si>
  <si>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</si>
  <si>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</si>
  <si>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</si>
  <si>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</si>
  <si>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</si>
  <si>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</si>
  <si>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</si>
  <si>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</si>
  <si>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</si>
  <si>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</si>
  <si>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</si>
  <si>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</si>
  <si>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</si>
  <si>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</si>
  <si>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</si>
  <si>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</si>
  <si>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</si>
  <si>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</si>
  <si>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</si>
  <si>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</si>
  <si>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</si>
  <si>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</si>
  <si>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</si>
  <si>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</si>
  <si>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</si>
  <si>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</si>
  <si>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</si>
  <si>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</si>
  <si>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</si>
  <si>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</si>
  <si>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</si>
  <si>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</si>
  <si>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</si>
  <si>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</si>
  <si>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</si>
  <si>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</si>
  <si>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</si>
  <si>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</si>
  <si>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</si>
  <si>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</si>
  <si>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</si>
  <si>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</si>
  <si>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</si>
  <si>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</si>
  <si>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</si>
  <si>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</si>
  <si>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</si>
  <si>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</si>
  <si>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</si>
  <si>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</si>
  <si>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</si>
  <si>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</si>
  <si>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</si>
  <si>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</si>
  <si>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</si>
  <si>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</si>
  <si>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</si>
  <si>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</si>
  <si>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</si>
  <si>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</si>
  <si>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</si>
  <si>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</si>
  <si>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</si>
  <si>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</si>
  <si>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</si>
  <si>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</si>
  <si>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</si>
  <si>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</si>
  <si>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</si>
  <si>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</si>
  <si>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</si>
  <si>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</si>
  <si>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</si>
  <si>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</si>
  <si>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</si>
  <si>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</si>
  <si>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</si>
  <si>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</si>
  <si>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</si>
  <si>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</si>
  <si>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</si>
  <si>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</si>
  <si>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</si>
  <si>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</si>
  <si>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</si>
  <si>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</si>
  <si>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</si>
  <si>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</si>
  <si>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</si>
  <si>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</si>
  <si>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</si>
  <si>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</si>
  <si>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</si>
  <si>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</si>
  <si>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</si>
  <si>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</si>
  <si>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</si>
  <si>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</si>
  <si>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</si>
  <si>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</si>
  <si>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</si>
  <si>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</si>
  <si>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</si>
  <si>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</si>
  <si>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</si>
  <si>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</si>
  <si>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</si>
  <si>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</si>
  <si>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</si>
  <si>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</si>
  <si>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</si>
  <si>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</si>
  <si>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</si>
  <si>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</si>
  <si>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</si>
  <si>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</si>
  <si>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</si>
  <si>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</si>
  <si>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</si>
  <si>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</si>
  <si>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</si>
  <si>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</si>
  <si>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</si>
  <si>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</si>
  <si>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</si>
  <si>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</si>
  <si>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</si>
  <si>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</si>
  <si>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</si>
  <si>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</si>
  <si>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</si>
  <si>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</si>
  <si>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</si>
  <si>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</si>
  <si>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</si>
  <si>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</si>
  <si>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</si>
  <si>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</si>
  <si>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</si>
  <si>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</si>
  <si>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</si>
  <si>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</si>
  <si>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</si>
  <si>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</si>
  <si>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</si>
  <si>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</si>
  <si>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</si>
  <si>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</si>
  <si>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</si>
  <si>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</si>
  <si>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</si>
  <si>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</si>
  <si>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</si>
  <si>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</si>
  <si>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</si>
  <si>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</si>
  <si>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</si>
  <si>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</si>
  <si>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</si>
  <si>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</si>
  <si>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</si>
  <si>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</si>
  <si>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</si>
  <si>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</si>
  <si>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</si>
  <si>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</si>
  <si>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</si>
  <si>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</si>
  <si>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</si>
  <si>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</si>
  <si>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</si>
  <si>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</si>
  <si>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</si>
  <si>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</si>
  <si>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</si>
  <si>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</si>
  <si>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</si>
  <si>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</si>
  <si>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</si>
  <si>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</si>
  <si>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</si>
  <si>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</si>
  <si>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</si>
  <si>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</si>
  <si>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</si>
  <si>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</si>
  <si>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</si>
  <si>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</si>
  <si>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</si>
  <si>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</si>
  <si>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</si>
  <si>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</si>
  <si>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</si>
  <si>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</si>
  <si>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</si>
  <si>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</si>
  <si>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</si>
  <si>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</si>
  <si>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</si>
  <si>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</si>
  <si>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</si>
  <si>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</si>
  <si>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</si>
  <si>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</si>
  <si>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</si>
  <si>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</si>
  <si>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</si>
  <si>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</si>
  <si>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</si>
  <si>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</si>
  <si>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</si>
  <si>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</si>
  <si>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</si>
  <si>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</si>
  <si>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</si>
  <si>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</si>
  <si>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</si>
  <si>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</si>
  <si>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</si>
  <si>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</si>
  <si>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</si>
  <si>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</si>
  <si>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</si>
  <si>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</si>
  <si>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</si>
  <si>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</si>
  <si>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</si>
  <si>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</si>
  <si>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</si>
  <si>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</si>
  <si>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</si>
  <si>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</si>
  <si>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</si>
  <si>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</si>
  <si>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</si>
  <si>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</si>
  <si>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</si>
  <si>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</si>
  <si>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</si>
  <si>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</si>
  <si>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</si>
  <si>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</si>
  <si>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</si>
  <si>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</si>
  <si>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</si>
  <si>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</si>
  <si>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</si>
  <si>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</si>
  <si>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</si>
  <si>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</si>
  <si>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</si>
  <si>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</si>
  <si>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</si>
  <si>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</si>
  <si>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</si>
  <si>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</si>
  <si>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</si>
  <si>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</si>
  <si>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</si>
  <si>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</si>
  <si>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</si>
  <si>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</si>
  <si>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</si>
  <si>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</si>
  <si>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</si>
  <si>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</si>
  <si>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</si>
  <si>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</si>
  <si>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</si>
  <si>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</si>
  <si>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</si>
  <si>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</si>
  <si>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</si>
  <si>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</si>
  <si>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</si>
  <si>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</si>
  <si>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</si>
  <si>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</si>
  <si>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</si>
  <si>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</si>
  <si>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</si>
  <si>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</si>
  <si>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</si>
  <si>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</si>
  <si>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</si>
  <si>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</si>
  <si>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</si>
  <si>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</si>
  <si>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</si>
  <si>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</si>
  <si>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</si>
  <si>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</si>
  <si>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</si>
  <si>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</si>
  <si>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</si>
  <si>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</si>
  <si>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</si>
  <si>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</si>
  <si>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</si>
  <si>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</si>
  <si>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</si>
  <si>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</si>
  <si>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</si>
  <si>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</si>
  <si>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</si>
  <si>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</si>
  <si>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</si>
  <si>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</si>
  <si>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</si>
  <si>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</si>
  <si>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</si>
  <si>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</si>
  <si>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</si>
  <si>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</si>
  <si>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</si>
  <si>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</si>
  <si>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</si>
  <si>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</si>
  <si>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</si>
  <si>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</si>
  <si>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</si>
  <si>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</si>
  <si>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</si>
  <si>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</si>
  <si>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</si>
  <si>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</si>
  <si>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</si>
  <si>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</si>
  <si>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</si>
  <si>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</si>
  <si>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</si>
  <si>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</si>
  <si>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</si>
  <si>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</si>
  <si>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</si>
  <si>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</si>
  <si>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</si>
  <si>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</si>
  <si>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</si>
  <si>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</si>
  <si>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</si>
  <si>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</si>
  <si>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</si>
  <si>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</si>
  <si>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</si>
  <si>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</si>
  <si>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</si>
  <si>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</si>
  <si>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</si>
  <si>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</si>
  <si>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</si>
  <si>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</si>
  <si>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</si>
  <si>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</si>
  <si>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</si>
  <si>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</si>
  <si>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</si>
  <si>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</si>
  <si>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</si>
  <si>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</si>
  <si>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</si>
  <si>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</si>
  <si>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</si>
  <si>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</si>
  <si>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</si>
  <si>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</si>
  <si>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</si>
  <si>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</si>
  <si>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</si>
  <si>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</si>
  <si>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</si>
  <si>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</si>
  <si>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</si>
  <si>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</si>
  <si>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</si>
  <si>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</si>
  <si>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</si>
  <si>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</si>
  <si>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</si>
  <si>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</si>
  <si>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</si>
  <si>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</si>
  <si>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</si>
  <si>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</si>
  <si>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</si>
  <si>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</si>
  <si>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</si>
  <si>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</si>
  <si>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</si>
  <si>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</si>
  <si>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</si>
  <si>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</si>
  <si>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</si>
  <si>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</si>
  <si>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</si>
  <si>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</si>
  <si>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</si>
  <si>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</si>
  <si>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</si>
  <si>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</si>
  <si>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</si>
  <si>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</si>
  <si>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</si>
  <si>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</si>
  <si>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</si>
  <si>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</si>
  <si>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</si>
  <si>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</si>
  <si>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</si>
  <si>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</si>
  <si>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</si>
  <si>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</si>
  <si>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</si>
  <si>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</si>
  <si>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</si>
  <si>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</si>
  <si>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</si>
  <si>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</si>
  <si>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</si>
  <si>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</si>
  <si>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</si>
  <si>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</si>
  <si>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</si>
  <si>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</si>
  <si>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</si>
  <si>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</si>
  <si>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</si>
  <si>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</si>
  <si>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</si>
  <si>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</si>
  <si>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</si>
  <si>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</si>
  <si>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</si>
  <si>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</si>
  <si>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</si>
  <si>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</si>
  <si>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</si>
  <si>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</si>
  <si>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</si>
  <si>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</si>
  <si>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</si>
  <si>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</si>
  <si>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</si>
  <si>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</si>
  <si>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</si>
  <si>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</si>
  <si>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</si>
  <si>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</si>
  <si>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</si>
  <si>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</si>
  <si>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</si>
  <si>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</si>
  <si>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</si>
  <si>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</si>
  <si>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</si>
  <si>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</si>
  <si>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</si>
  <si>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</si>
  <si>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</si>
  <si>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</si>
  <si>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</si>
  <si>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</si>
  <si>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</si>
  <si>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</si>
  <si>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</si>
  <si>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</si>
  <si>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</si>
  <si>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</si>
  <si>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</si>
  <si>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</si>
  <si>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</si>
  <si>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</si>
  <si>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</si>
  <si>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</si>
  <si>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</si>
  <si>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</si>
  <si>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</si>
  <si>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</si>
  <si>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</si>
  <si>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</si>
  <si>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</si>
  <si>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</si>
  <si>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</si>
  <si>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</si>
  <si>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</si>
  <si>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</si>
  <si>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</si>
  <si>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</si>
  <si>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</si>
  <si>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</si>
  <si>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</si>
  <si>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</si>
  <si>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</si>
  <si>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</si>
  <si>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</si>
  <si>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</si>
  <si>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</si>
  <si>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</si>
  <si>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</si>
  <si>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</si>
  <si>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</si>
  <si>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</si>
  <si>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</si>
  <si>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</si>
  <si>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</si>
  <si>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</si>
  <si>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</si>
  <si>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</si>
  <si>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</si>
  <si>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</si>
  <si>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</si>
  <si>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</si>
  <si>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</si>
  <si>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</si>
  <si>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</si>
  <si>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</si>
  <si>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</si>
  <si>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</si>
  <si>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</si>
  <si>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</si>
  <si>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</si>
  <si>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</si>
  <si>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</si>
  <si>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</si>
  <si>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</si>
  <si>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</si>
  <si>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</si>
  <si>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</si>
  <si>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</si>
  <si>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</si>
  <si>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</si>
  <si>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</si>
  <si>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</si>
  <si>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</si>
  <si>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</si>
  <si>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</si>
  <si>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</si>
  <si>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</si>
  <si>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</si>
  <si>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</si>
  <si>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</si>
  <si>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</si>
  <si>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</si>
  <si>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</si>
  <si>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</si>
  <si>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</si>
  <si>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</si>
  <si>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</si>
  <si>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</si>
  <si>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</si>
  <si>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</si>
  <si>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</si>
  <si>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</si>
  <si>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</si>
  <si>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</si>
  <si>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</si>
  <si>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</si>
  <si>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</si>
  <si>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</si>
  <si>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</si>
  <si>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</si>
  <si>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</si>
  <si>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</si>
  <si>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</si>
  <si>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</si>
  <si>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</si>
  <si>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</si>
  <si>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</si>
  <si>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</si>
  <si>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</si>
  <si>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</si>
  <si>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</si>
  <si>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</si>
  <si>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</si>
  <si>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</si>
  <si>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</si>
  <si>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</si>
  <si>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</si>
  <si>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</si>
  <si>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</si>
  <si>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</si>
  <si>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</si>
  <si>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</si>
  <si>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</si>
  <si>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</si>
  <si>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</si>
  <si>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</si>
  <si>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</si>
  <si>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</si>
  <si>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</si>
  <si>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</si>
  <si>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</si>
  <si>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</si>
  <si>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</si>
  <si>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</si>
  <si>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</si>
  <si>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</si>
  <si>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</si>
  <si>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</si>
  <si>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</si>
  <si>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</si>
  <si>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</si>
  <si>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</si>
  <si>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</si>
  <si>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</si>
  <si>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</si>
  <si>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</si>
  <si>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</si>
  <si>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</si>
  <si>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</si>
  <si>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</si>
  <si>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</si>
  <si>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</si>
  <si>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</si>
  <si>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</si>
  <si>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</si>
  <si>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</si>
  <si>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</si>
  <si>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</si>
  <si>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</si>
  <si>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</si>
  <si>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</si>
  <si>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</si>
  <si>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</si>
  <si>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</si>
  <si>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</si>
  <si>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</si>
  <si>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</si>
  <si>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</si>
  <si>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</si>
  <si>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</si>
  <si>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</si>
  <si>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</si>
  <si>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</si>
  <si>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</si>
  <si>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</si>
  <si>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</si>
  <si>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</si>
  <si>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</si>
  <si>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</si>
  <si>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</si>
  <si>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</si>
  <si>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</si>
  <si>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</si>
  <si>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</si>
  <si>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</si>
  <si>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</si>
  <si>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</si>
  <si>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</si>
  <si>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</si>
  <si>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</si>
  <si>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</si>
  <si>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</si>
  <si>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</si>
  <si>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</si>
  <si>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</si>
  <si>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</si>
  <si>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</si>
  <si>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</si>
  <si>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</si>
  <si>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</si>
  <si>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</si>
  <si>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</si>
  <si>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</si>
  <si>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</si>
  <si>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</si>
  <si>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</si>
  <si>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</si>
  <si>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</si>
  <si>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</si>
  <si>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</si>
  <si>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</si>
  <si>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</si>
  <si>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</si>
  <si>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</si>
  <si>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</si>
  <si>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</si>
  <si>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</si>
  <si>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</si>
  <si>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</si>
  <si>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</si>
  <si>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</si>
  <si>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</si>
  <si>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</si>
  <si>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</si>
  <si>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</si>
  <si>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</si>
  <si>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</si>
  <si>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</si>
  <si>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</si>
  <si>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</si>
  <si>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</si>
  <si>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</si>
  <si>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</si>
  <si>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</si>
  <si>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</si>
  <si>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</si>
  <si>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</si>
  <si>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</si>
  <si>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</si>
  <si>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</si>
  <si>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</si>
  <si>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</si>
  <si>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</si>
  <si>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</si>
  <si>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</si>
  <si>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</si>
  <si>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</si>
  <si>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</si>
  <si>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</si>
  <si>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</si>
  <si>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</si>
  <si>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</si>
  <si>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</si>
  <si>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</si>
  <si>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</si>
  <si>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</si>
  <si>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</si>
  <si>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</si>
  <si>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</si>
  <si>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</si>
  <si>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</si>
  <si>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</si>
  <si>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</si>
  <si>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</si>
  <si>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</si>
  <si>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</si>
  <si>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</si>
  <si>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</si>
  <si>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</si>
  <si>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</si>
  <si>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</si>
  <si>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</si>
  <si>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</si>
  <si>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</si>
  <si>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</si>
  <si>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</si>
  <si>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</si>
  <si>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</si>
  <si>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</si>
  <si>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</si>
  <si>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</si>
  <si>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</si>
  <si>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</si>
  <si>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</si>
  <si>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</si>
  <si>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</si>
  <si>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</si>
  <si>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</si>
  <si>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</si>
  <si>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</si>
  <si>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</si>
  <si>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</si>
  <si>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</si>
  <si>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</si>
  <si>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</si>
  <si>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</si>
  <si>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</si>
  <si>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</si>
  <si>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</si>
  <si>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</si>
  <si>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</si>
  <si>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</si>
  <si>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</si>
  <si>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</si>
  <si>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</si>
  <si>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</si>
  <si>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</si>
  <si>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</si>
  <si>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</si>
  <si>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</si>
  <si>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</si>
  <si>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</si>
  <si>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</si>
  <si>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</si>
  <si>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</si>
  <si>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</si>
  <si>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</si>
  <si>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</si>
  <si>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</si>
  <si>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</si>
  <si>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</si>
  <si>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</si>
  <si>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</si>
  <si>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</si>
  <si>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</si>
  <si>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</si>
  <si>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</si>
  <si>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</si>
  <si>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</si>
  <si>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</si>
  <si>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</si>
  <si>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</si>
  <si>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</si>
  <si>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</si>
  <si>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</si>
  <si>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</si>
  <si>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</si>
  <si>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</si>
  <si>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</si>
  <si>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</si>
  <si>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</si>
  <si>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</si>
  <si>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</si>
  <si>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</si>
  <si>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</si>
  <si>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</si>
  <si>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</si>
  <si>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</si>
  <si>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</si>
  <si>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</si>
  <si>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</si>
  <si>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</si>
  <si>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</si>
  <si>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</si>
  <si>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</si>
  <si>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</si>
  <si>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</si>
  <si>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</si>
  <si>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</si>
  <si>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</si>
  <si>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</si>
  <si>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</si>
  <si>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</si>
  <si>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</si>
  <si>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</si>
  <si>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</si>
  <si>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</si>
  <si>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</si>
  <si>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</si>
  <si>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</si>
  <si>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</si>
  <si>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</si>
  <si>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</si>
  <si>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</si>
  <si>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</si>
  <si>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</si>
  <si>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</si>
  <si>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</si>
  <si>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</si>
  <si>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</si>
  <si>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</si>
  <si>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</si>
  <si>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</si>
  <si>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</si>
  <si>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</si>
  <si>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</si>
  <si>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</si>
  <si>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</si>
  <si>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</si>
  <si>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</si>
  <si>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</si>
  <si>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</si>
  <si>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</si>
  <si>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</si>
  <si>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</si>
  <si>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</si>
  <si>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</si>
  <si>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</si>
  <si>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</si>
  <si>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</si>
  <si>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</si>
  <si>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</si>
  <si>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</si>
  <si>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</si>
  <si>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</si>
  <si>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</si>
  <si>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</si>
  <si>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</si>
  <si>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</si>
  <si>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</si>
  <si>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</si>
  <si>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</si>
  <si>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</si>
  <si>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</si>
  <si>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</si>
  <si>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</si>
  <si>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</si>
  <si>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</si>
  <si>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</si>
  <si>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</si>
  <si>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</si>
  <si>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</si>
  <si>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</si>
  <si>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</si>
  <si>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</si>
  <si>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</si>
  <si>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</si>
  <si>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</si>
  <si>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</si>
  <si>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</si>
  <si>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</si>
  <si>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</si>
  <si>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</si>
  <si>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</si>
  <si>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</si>
  <si>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</si>
  <si>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</si>
  <si>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</si>
  <si>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</si>
  <si>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</si>
  <si>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</si>
  <si>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</si>
  <si>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</si>
  <si>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</si>
  <si>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</si>
  <si>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</si>
  <si>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</si>
  <si>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</si>
  <si>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</si>
  <si>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</si>
  <si>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</si>
  <si>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</si>
  <si>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</si>
  <si>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</si>
  <si>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</si>
  <si>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</si>
  <si>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</si>
  <si>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</si>
  <si>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</si>
  <si>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</si>
  <si>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</si>
  <si>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</si>
  <si>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</si>
  <si>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</si>
  <si>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</si>
  <si>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</si>
  <si>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</si>
  <si>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</si>
  <si>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</si>
  <si>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</si>
  <si>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</si>
  <si>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</si>
  <si>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</si>
  <si>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</si>
  <si>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</si>
  <si>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</si>
  <si>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</si>
  <si>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</si>
  <si>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</si>
  <si>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</si>
  <si>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</si>
  <si>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</si>
  <si>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</si>
  <si>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</si>
  <si>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</si>
  <si>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</si>
  <si>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</si>
  <si>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</si>
  <si>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</si>
  <si>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</si>
  <si>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</si>
  <si>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</si>
  <si>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</si>
  <si>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</si>
  <si>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</si>
  <si>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</si>
  <si>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</si>
  <si>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</si>
  <si>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</si>
  <si>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</si>
  <si>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</si>
  <si>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</si>
  <si>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</si>
  <si>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</si>
  <si>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</si>
  <si>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</si>
  <si>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</si>
  <si>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</si>
  <si>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</si>
  <si>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</si>
  <si>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</si>
  <si>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</si>
  <si>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</si>
  <si>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</si>
  <si>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</si>
  <si>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</si>
  <si>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</si>
  <si>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</si>
  <si>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</si>
  <si>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</si>
  <si>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</si>
  <si>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</si>
  <si>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</si>
  <si>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</si>
  <si>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</si>
  <si>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</si>
  <si>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</si>
  <si>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</si>
  <si>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</si>
  <si>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</si>
  <si>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</si>
  <si>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</si>
  <si>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</si>
  <si>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</si>
  <si>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</si>
  <si>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</si>
  <si>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</si>
  <si>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</si>
  <si>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</si>
  <si>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</si>
  <si>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</si>
  <si>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</si>
  <si>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</si>
  <si>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</si>
  <si>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</si>
  <si>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</si>
  <si>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</si>
  <si>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</si>
  <si>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</si>
  <si>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</si>
  <si>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</si>
  <si>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</si>
  <si>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</si>
  <si>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</si>
  <si>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</si>
  <si>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</si>
  <si>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</si>
  <si>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</si>
  <si>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</si>
  <si>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</si>
  <si>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</si>
  <si>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</si>
  <si>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</si>
  <si>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</si>
  <si>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</si>
  <si>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</si>
  <si>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</si>
  <si>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</si>
  <si>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</si>
  <si>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</si>
  <si>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</si>
  <si>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</si>
  <si>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</si>
  <si>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</si>
  <si>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</si>
  <si>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</si>
  <si>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</si>
  <si>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</si>
  <si>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</si>
  <si>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</si>
  <si>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</si>
  <si>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</si>
  <si>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</si>
  <si>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</si>
  <si>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</si>
  <si>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</si>
  <si>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</si>
  <si>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</si>
  <si>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</si>
  <si>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</si>
  <si>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</si>
  <si>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</si>
  <si>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</si>
  <si>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</si>
  <si>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</si>
  <si>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</si>
  <si>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</si>
  <si>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</si>
  <si>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</si>
  <si>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</si>
  <si>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</si>
  <si>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</si>
  <si>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</si>
  <si>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</si>
  <si>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</si>
  <si>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</si>
  <si>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</si>
  <si>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</si>
  <si>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</si>
  <si>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</si>
  <si>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</si>
  <si>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</si>
  <si>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</si>
  <si>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</si>
  <si>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</si>
  <si>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</si>
  <si>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</si>
  <si>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</si>
  <si>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</si>
  <si>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</si>
  <si>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</si>
  <si>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</si>
  <si>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</si>
  <si>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</si>
  <si>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</si>
  <si>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</si>
  <si>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</si>
  <si>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</si>
  <si>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</si>
  <si>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</si>
  <si>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</si>
  <si>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</si>
  <si>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</si>
  <si>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</si>
  <si>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</si>
  <si>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</si>
  <si>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</si>
  <si>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</si>
  <si>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</si>
  <si>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</si>
  <si>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</si>
  <si>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</si>
  <si>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</si>
  <si>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</si>
  <si>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</si>
  <si>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</si>
  <si>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</si>
  <si>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</si>
  <si>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</si>
  <si>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</si>
  <si>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</si>
  <si>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</si>
  <si>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</si>
  <si>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</si>
  <si>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</si>
  <si>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</si>
  <si>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</si>
  <si>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</si>
  <si>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</si>
  <si>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</si>
  <si>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</si>
  <si>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</si>
  <si>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</si>
  <si>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</si>
  <si>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</si>
  <si>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</si>
  <si>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</si>
  <si>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</si>
  <si>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</si>
  <si>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</si>
  <si>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</si>
  <si>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</si>
  <si>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</si>
  <si>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</si>
  <si>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</si>
  <si>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</si>
  <si>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</si>
  <si>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</si>
  <si>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</si>
  <si>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</si>
  <si>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</si>
  <si>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</si>
  <si>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</si>
  <si>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</si>
  <si>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</si>
  <si>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</si>
  <si>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</si>
  <si>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</si>
  <si>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</si>
  <si>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</si>
  <si>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</si>
  <si>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</si>
  <si>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</si>
  <si>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</si>
  <si>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</si>
  <si>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</si>
  <si>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</si>
  <si>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</si>
  <si>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</si>
  <si>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</si>
  <si>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</si>
  <si>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</si>
  <si>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</si>
  <si>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</si>
  <si>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</si>
  <si>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</si>
  <si>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</si>
  <si>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</si>
  <si>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</si>
  <si>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</si>
  <si>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</si>
  <si>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</si>
  <si>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</si>
  <si>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</si>
  <si>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</si>
  <si>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</si>
  <si>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</si>
  <si>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</si>
  <si>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</si>
  <si>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</si>
  <si>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</si>
  <si>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</si>
  <si>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</si>
  <si>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</si>
  <si>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</si>
  <si>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</si>
  <si>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</si>
  <si>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</si>
  <si>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</si>
  <si>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</si>
  <si>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</si>
  <si>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</si>
  <si>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</si>
  <si>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</si>
  <si>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</si>
  <si>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</si>
  <si>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</si>
  <si>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</si>
  <si>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</si>
  <si>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</si>
  <si>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</si>
  <si>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</si>
  <si>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</si>
  <si>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</si>
  <si>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</si>
  <si>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</si>
  <si>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</si>
  <si>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</si>
  <si>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</si>
  <si>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</si>
  <si>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</si>
  <si>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</si>
  <si>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</si>
  <si>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</si>
  <si>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</si>
  <si>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</si>
  <si>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</si>
  <si>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</si>
  <si>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</si>
  <si>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</si>
  <si>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</si>
  <si>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</si>
  <si>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</si>
  <si>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</si>
  <si>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</si>
  <si>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</si>
  <si>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</si>
  <si>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</si>
  <si>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</si>
  <si>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</si>
  <si>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</si>
  <si>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</si>
  <si>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</si>
  <si>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</si>
  <si>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</si>
  <si>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</si>
  <si>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</si>
  <si>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</si>
  <si>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</si>
  <si>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</si>
  <si>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</si>
  <si>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</si>
  <si>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</si>
  <si>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</si>
  <si>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</si>
  <si>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</si>
  <si>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</si>
  <si>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</si>
  <si>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</si>
  <si>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</si>
  <si>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</si>
  <si>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</si>
  <si>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</si>
  <si>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</si>
  <si>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</si>
  <si>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</si>
  <si>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</si>
  <si>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</si>
  <si>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</si>
  <si>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</si>
  <si>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</si>
  <si>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</si>
  <si>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</si>
  <si>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</si>
  <si>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</si>
  <si>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</si>
  <si>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</si>
  <si>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</si>
  <si>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</si>
  <si>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</si>
  <si>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</si>
  <si>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</si>
  <si>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</si>
  <si>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</si>
  <si>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</si>
  <si>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</si>
  <si>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</si>
  <si>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</si>
  <si>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</si>
  <si>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</si>
  <si>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</si>
  <si>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</si>
  <si>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</si>
  <si>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</si>
  <si>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</si>
  <si>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</si>
  <si>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</si>
  <si>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</si>
  <si>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</si>
  <si>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</si>
  <si>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</si>
  <si>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</si>
  <si>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</si>
  <si>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</si>
  <si>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</si>
  <si>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</si>
  <si>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</si>
  <si>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</si>
  <si>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</si>
  <si>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</si>
  <si>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</si>
  <si>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</si>
  <si>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</si>
  <si>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</si>
  <si>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</si>
  <si>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</si>
  <si>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</si>
  <si>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</si>
  <si>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</si>
  <si>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</si>
  <si>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</si>
  <si>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</si>
  <si>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</si>
  <si>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</si>
  <si>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</si>
  <si>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</si>
  <si>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</si>
  <si>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</si>
  <si>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</si>
  <si>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</si>
  <si>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</si>
  <si>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</si>
  <si>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</si>
  <si>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</si>
  <si>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</si>
  <si>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</si>
  <si>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</si>
  <si>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</si>
  <si>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</si>
  <si>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</si>
  <si>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</si>
  <si>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</si>
  <si>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</si>
  <si>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</si>
  <si>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</si>
  <si>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</si>
  <si>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</si>
  <si>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</si>
  <si>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</si>
  <si>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</si>
  <si>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</si>
  <si>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</si>
  <si>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</si>
  <si>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</si>
  <si>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</si>
  <si>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</si>
  <si>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</si>
  <si>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</si>
  <si>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</si>
  <si>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</si>
  <si>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</si>
  <si>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</si>
  <si>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</si>
  <si>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</si>
  <si>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</si>
  <si>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</si>
  <si>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</si>
  <si>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</si>
  <si>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</si>
  <si>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</si>
  <si>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</si>
  <si>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</si>
  <si>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</si>
  <si>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</si>
  <si>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</si>
  <si>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</si>
  <si>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</si>
  <si>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</si>
  <si>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</si>
  <si>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</si>
  <si>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</si>
  <si>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</si>
  <si>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</si>
  <si>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</si>
  <si>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</si>
  <si>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</si>
  <si>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</si>
  <si>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</si>
  <si>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</si>
  <si>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</si>
  <si>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</si>
  <si>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</si>
  <si>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</si>
  <si>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</si>
  <si>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</si>
  <si>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</si>
  <si>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</si>
  <si>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</si>
  <si>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</si>
  <si>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</si>
  <si>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</si>
  <si>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</si>
  <si>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</si>
  <si>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</si>
  <si>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</si>
  <si>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</si>
  <si>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</si>
  <si>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</si>
  <si>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</si>
  <si>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</si>
  <si>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</si>
  <si>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</si>
  <si>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</si>
  <si>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</si>
  <si>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</si>
  <si>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</si>
  <si>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</si>
  <si>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</si>
  <si>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</si>
  <si>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</si>
  <si>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</si>
  <si>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</si>
  <si>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</si>
  <si>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</si>
  <si>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</si>
  <si>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</si>
  <si>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</si>
  <si>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</si>
  <si>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</si>
  <si>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</si>
  <si>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</si>
  <si>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</si>
  <si>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</si>
  <si>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</si>
  <si>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</si>
  <si>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</si>
  <si>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</si>
  <si>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</si>
  <si>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</si>
  <si>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</si>
  <si>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</si>
  <si>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</si>
  <si>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</si>
  <si>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</si>
  <si>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</si>
  <si>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</si>
  <si>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</si>
  <si>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</si>
  <si>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</si>
  <si>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</si>
  <si>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</si>
  <si>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</si>
  <si>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</si>
  <si>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</si>
  <si>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</si>
  <si>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</si>
  <si>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</si>
  <si>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</si>
  <si>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</si>
  <si>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</si>
  <si>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</si>
  <si>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</si>
  <si>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</si>
  <si>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</si>
  <si>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</si>
  <si>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</si>
  <si>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</si>
  <si>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</si>
  <si>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</si>
  <si>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</si>
  <si>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</si>
  <si>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</si>
  <si>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</si>
  <si>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</si>
  <si>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</si>
  <si>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</si>
  <si>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</si>
  <si>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</si>
  <si>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</si>
  <si>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</si>
  <si>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</si>
  <si>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</si>
  <si>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</si>
  <si>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</si>
  <si>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</si>
  <si>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</si>
  <si>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</si>
  <si>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</si>
  <si>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</si>
  <si>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</si>
  <si>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</si>
  <si>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</si>
  <si>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</si>
  <si>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</si>
  <si>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</si>
  <si>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</si>
  <si>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</si>
  <si>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</si>
  <si>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</si>
  <si>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</si>
  <si>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</si>
  <si>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</si>
  <si>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</si>
  <si>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</si>
  <si>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</si>
  <si>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</si>
  <si>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</si>
  <si>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</si>
  <si>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</si>
  <si>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</si>
  <si>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</si>
  <si>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</si>
  <si>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</si>
  <si>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</si>
  <si>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</si>
  <si>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</si>
  <si>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</si>
  <si>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</si>
  <si>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</si>
  <si>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</si>
  <si>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</si>
  <si>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</si>
  <si>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</si>
  <si>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</si>
  <si>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</si>
  <si>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</si>
  <si>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</si>
  <si>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</si>
  <si>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</si>
  <si>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</si>
  <si>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</si>
  <si>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</si>
  <si>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</si>
  <si>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</si>
  <si>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</si>
  <si>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</si>
  <si>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</si>
  <si>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</si>
  <si>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</si>
  <si>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</si>
  <si>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</si>
  <si>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</si>
  <si>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</si>
  <si>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</si>
  <si>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</si>
  <si>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</si>
  <si>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</si>
  <si>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</si>
  <si>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</si>
  <si>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</si>
  <si>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</si>
  <si>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</si>
  <si>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</si>
  <si>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</si>
  <si>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</si>
  <si>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</si>
  <si>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</si>
  <si>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</si>
  <si>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</si>
  <si>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</si>
  <si>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</si>
  <si>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</si>
  <si>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</si>
  <si>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</si>
  <si>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</si>
  <si>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</si>
  <si>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</si>
  <si>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</si>
  <si>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</si>
  <si>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</si>
  <si>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</si>
  <si>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</si>
  <si>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</si>
  <si>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</si>
  <si>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</si>
  <si>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</si>
  <si>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</si>
  <si>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</si>
  <si>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</si>
  <si>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</si>
  <si>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</si>
  <si>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</si>
  <si>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</si>
  <si>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</si>
  <si>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</si>
  <si>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</si>
  <si>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</si>
  <si>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</si>
  <si>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</si>
  <si>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</si>
  <si>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</si>
  <si>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</si>
  <si>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</si>
  <si>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</si>
  <si>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</si>
  <si>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</si>
  <si>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</si>
  <si>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</si>
  <si>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</si>
  <si>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</si>
  <si>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</si>
  <si>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</si>
  <si>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</si>
  <si>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</si>
  <si>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</si>
  <si>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</si>
  <si>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</si>
  <si>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</si>
  <si>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</si>
  <si>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</si>
  <si>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</si>
  <si>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</si>
  <si>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</si>
  <si>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</si>
  <si>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</si>
  <si>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</si>
  <si>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</si>
  <si>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</si>
  <si>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</si>
  <si>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</si>
  <si>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</si>
  <si>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</si>
  <si>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</si>
  <si>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</si>
  <si>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</si>
  <si>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</si>
  <si>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</si>
  <si>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</si>
  <si>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</si>
  <si>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</si>
  <si>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</si>
  <si>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</si>
  <si>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</si>
  <si>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</si>
  <si>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</si>
  <si>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</si>
  <si>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</si>
  <si>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</si>
  <si>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</si>
  <si>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</si>
  <si>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</si>
  <si>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</si>
  <si>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</si>
  <si>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</si>
  <si>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</si>
  <si>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</si>
  <si>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</si>
  <si>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</si>
  <si>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</si>
  <si>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</si>
  <si>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</si>
  <si>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</si>
  <si>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</si>
  <si>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</si>
  <si>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</si>
  <si>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</si>
  <si>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</si>
  <si>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</si>
  <si>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</si>
  <si>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</si>
  <si>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</si>
  <si>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</si>
  <si>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</si>
  <si>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</si>
  <si>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</si>
  <si>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</si>
  <si>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</si>
  <si>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</si>
  <si>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</si>
  <si>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</si>
  <si>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</si>
  <si>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</si>
  <si>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</si>
  <si>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</si>
  <si>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</si>
  <si>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</si>
  <si>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</si>
  <si>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</si>
  <si>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</si>
  <si>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</si>
  <si>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</si>
  <si>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</si>
  <si>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</si>
  <si>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</si>
  <si>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</si>
  <si>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</si>
  <si>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</si>
  <si>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</si>
  <si>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</si>
  <si>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</si>
  <si>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</si>
  <si>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</si>
  <si>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</si>
  <si>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</si>
  <si>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</si>
  <si>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</si>
  <si>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</si>
  <si>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</si>
  <si>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</si>
  <si>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</si>
  <si>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</si>
  <si>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</si>
  <si>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</si>
  <si>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</si>
  <si>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</si>
  <si>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</si>
  <si>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</si>
  <si>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</si>
  <si>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</si>
  <si>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</si>
  <si>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</si>
  <si>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</si>
  <si>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</si>
  <si>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</si>
  <si>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</si>
  <si>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</si>
  <si>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</si>
  <si>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</si>
  <si>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</si>
  <si>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</si>
  <si>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</si>
  <si>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</si>
  <si>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</si>
  <si>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</si>
  <si>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</si>
  <si>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</si>
  <si>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</si>
  <si>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</si>
  <si>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</si>
  <si>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</si>
  <si>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</si>
  <si>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</si>
  <si>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</si>
  <si>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</si>
  <si>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</si>
  <si>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</si>
  <si>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</si>
  <si>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</si>
  <si>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</si>
  <si>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</si>
  <si>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</si>
  <si>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</si>
  <si>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</si>
  <si>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</si>
  <si>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</si>
  <si>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</si>
  <si>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</si>
  <si>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</si>
  <si>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</si>
  <si>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</si>
  <si>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</si>
  <si>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</si>
  <si>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</si>
  <si>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</si>
  <si>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</si>
  <si>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</si>
  <si>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</si>
  <si>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</si>
  <si>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</si>
  <si>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</si>
  <si>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</si>
  <si>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</si>
  <si>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</si>
  <si>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</si>
  <si>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</si>
  <si>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</si>
  <si>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</si>
  <si>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</si>
  <si>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</si>
  <si>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</si>
  <si>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</si>
  <si>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</si>
  <si>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</si>
  <si>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</si>
  <si>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</si>
  <si>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</si>
  <si>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</si>
  <si>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</si>
  <si>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</si>
  <si>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</si>
  <si>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</si>
  <si>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</si>
  <si>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</si>
  <si>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</si>
  <si>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</si>
  <si>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</si>
  <si>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</si>
  <si>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</si>
  <si>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</si>
  <si>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</si>
  <si>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</si>
  <si>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</si>
  <si>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</si>
  <si>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</si>
  <si>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</si>
  <si>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</si>
  <si>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</si>
  <si>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</si>
  <si>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</si>
  <si>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</si>
  <si>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</si>
  <si>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</si>
  <si>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</si>
  <si>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</si>
  <si>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</si>
  <si>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</si>
  <si>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</si>
  <si>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</si>
  <si>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</si>
  <si>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</si>
  <si>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</si>
  <si>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</si>
  <si>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</si>
  <si>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</si>
  <si>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</si>
  <si>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</si>
  <si>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</si>
  <si>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</si>
  <si>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</si>
  <si>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</si>
  <si>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</si>
  <si>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</si>
  <si>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</si>
  <si>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</si>
  <si>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</si>
  <si>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</si>
  <si>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</si>
  <si>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</si>
  <si>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</si>
  <si>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</si>
  <si>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</si>
  <si>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</si>
  <si>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</si>
  <si>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</si>
  <si>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</si>
  <si>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</si>
  <si>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</si>
  <si>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</si>
  <si>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</si>
  <si>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</si>
  <si>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</si>
  <si>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</si>
  <si>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</si>
  <si>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</si>
  <si>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</si>
  <si>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</si>
  <si>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</si>
  <si>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</si>
  <si>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</si>
  <si>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</si>
  <si>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</si>
  <si>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</si>
  <si>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</si>
  <si>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</si>
  <si>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</si>
  <si>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</si>
  <si>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</si>
  <si>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</si>
  <si>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</si>
  <si>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</si>
  <si>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</si>
  <si>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</si>
  <si>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</si>
  <si>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</si>
  <si>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</si>
  <si>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</si>
  <si>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</si>
  <si>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</si>
  <si>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</si>
  <si>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</si>
  <si>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</si>
  <si>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</si>
  <si>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</si>
  <si>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</si>
  <si>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</si>
  <si>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</si>
  <si>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</si>
  <si>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</si>
  <si>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</si>
  <si>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</si>
  <si>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</si>
  <si>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</si>
  <si>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</si>
  <si>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</si>
  <si>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</si>
  <si>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</si>
  <si>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</si>
  <si>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</si>
  <si>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</si>
  <si>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</si>
  <si>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</si>
  <si>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</si>
  <si>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</si>
  <si>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</si>
  <si>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</si>
  <si>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</si>
  <si>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</si>
  <si>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</si>
  <si>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</si>
  <si>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</si>
  <si>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</si>
  <si>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</si>
  <si>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</si>
  <si>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</si>
  <si>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</si>
  <si>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</si>
  <si>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</si>
  <si>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</si>
  <si>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</si>
  <si>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</si>
  <si>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</si>
  <si>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</si>
  <si>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</si>
  <si>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</si>
  <si>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</si>
  <si>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</si>
  <si>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</si>
  <si>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</si>
  <si>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</si>
  <si>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</si>
  <si>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</si>
  <si>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</si>
  <si>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</si>
  <si>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</si>
  <si>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</si>
  <si>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</si>
  <si>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</si>
  <si>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</si>
  <si>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</si>
  <si>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</si>
  <si>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</si>
  <si>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</si>
  <si>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</si>
  <si>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</si>
  <si>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</si>
  <si>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</si>
  <si>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</si>
  <si>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</si>
  <si>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</si>
  <si>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</si>
  <si>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</si>
  <si>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</si>
  <si>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</si>
  <si>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</si>
  <si>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</si>
  <si>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</si>
  <si>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</si>
  <si>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</si>
  <si>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</si>
  <si>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</si>
  <si>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</si>
  <si>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</si>
  <si>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</si>
  <si>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</si>
  <si>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</si>
  <si>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</si>
  <si>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</si>
  <si>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</si>
  <si>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</si>
  <si>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</si>
  <si>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</si>
  <si>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</si>
  <si>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</si>
  <si>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</si>
  <si>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</si>
  <si>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</si>
  <si>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</si>
  <si>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</si>
  <si>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</si>
  <si>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</si>
  <si>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</si>
  <si>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</si>
  <si>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</si>
  <si>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</si>
  <si>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</si>
  <si>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</si>
  <si>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</si>
  <si>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</si>
  <si>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</si>
  <si>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</si>
  <si>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</si>
  <si>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</si>
  <si>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</si>
  <si>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</si>
  <si>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</si>
  <si>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</si>
  <si>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</si>
  <si>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</si>
  <si>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</si>
  <si>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</si>
  <si>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</si>
  <si>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</si>
  <si>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</si>
  <si>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</si>
  <si>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</si>
  <si>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</si>
  <si>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</si>
  <si>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</si>
  <si>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</si>
  <si>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</si>
  <si>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</si>
  <si>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</si>
  <si>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</si>
  <si>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</si>
  <si>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</si>
  <si>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</si>
  <si>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</si>
  <si>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</si>
  <si>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</si>
  <si>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</si>
  <si>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</si>
  <si>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</si>
  <si>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</si>
  <si>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</si>
  <si>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</si>
  <si>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</si>
  <si>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</si>
  <si>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</si>
  <si>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</si>
  <si>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</si>
  <si>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</si>
  <si>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</si>
  <si>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</si>
  <si>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</si>
  <si>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</si>
  <si>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</si>
  <si>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</si>
  <si>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</si>
  <si>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</si>
  <si>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</si>
  <si>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</si>
  <si>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</si>
  <si>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</si>
  <si>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</si>
  <si>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</si>
  <si>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</si>
  <si>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</si>
  <si>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</si>
  <si>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</si>
  <si>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</si>
  <si>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</si>
  <si>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</si>
  <si>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</si>
  <si>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</si>
  <si>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</si>
  <si>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</si>
  <si>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</si>
  <si>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</si>
  <si>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</si>
  <si>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</si>
  <si>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</si>
  <si>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</si>
  <si>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</si>
  <si>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</si>
  <si>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</si>
  <si>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</si>
  <si>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</si>
  <si>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</si>
  <si>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</si>
  <si>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</si>
  <si>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</si>
  <si>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</si>
  <si>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</si>
  <si>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</si>
  <si>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</si>
  <si>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</si>
  <si>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</si>
  <si>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</si>
  <si>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</si>
  <si>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</si>
  <si>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</si>
  <si>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</si>
  <si>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</si>
  <si>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</si>
  <si>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</si>
  <si>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</si>
  <si>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</si>
  <si>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</si>
  <si>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</si>
  <si>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</si>
  <si>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</si>
  <si>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</si>
  <si>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</si>
  <si>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</si>
  <si>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</si>
  <si>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</si>
  <si>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</si>
  <si>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</si>
  <si>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</si>
  <si>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</si>
  <si>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</si>
  <si>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</si>
  <si>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</si>
  <si>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</si>
  <si>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</si>
  <si>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</si>
  <si>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</si>
  <si>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</si>
  <si>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</si>
  <si>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</si>
  <si>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</si>
  <si>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</si>
  <si>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</si>
  <si>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</si>
  <si>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</si>
  <si>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</si>
  <si>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</si>
  <si>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</si>
  <si>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</si>
  <si>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</si>
  <si>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</si>
  <si>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</si>
  <si>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</si>
  <si>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</si>
  <si>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</si>
  <si>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</si>
  <si>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</si>
  <si>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</si>
  <si>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</si>
  <si>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</si>
  <si>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</si>
  <si>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</si>
  <si>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</si>
  <si>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</si>
  <si>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</si>
  <si>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</si>
  <si>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</si>
  <si>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</si>
  <si>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</si>
  <si>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</si>
  <si>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</si>
  <si>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</si>
  <si>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</si>
  <si>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</si>
  <si>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</si>
  <si>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</si>
  <si>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</si>
  <si>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</si>
  <si>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</si>
  <si>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</si>
  <si>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</si>
  <si>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</si>
  <si>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</si>
  <si>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</si>
  <si>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</si>
  <si>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</si>
  <si>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</si>
  <si>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</si>
  <si>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</si>
  <si>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</si>
  <si>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</si>
  <si>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</si>
  <si>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</si>
  <si>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</si>
  <si>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</si>
  <si>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</si>
  <si>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</si>
  <si>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</si>
  <si>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</si>
  <si>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</si>
  <si>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</si>
  <si>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</si>
  <si>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</si>
  <si>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</si>
  <si>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</si>
  <si>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</si>
  <si>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</si>
  <si>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</si>
  <si>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</si>
  <si>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</si>
  <si>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</si>
  <si>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</si>
  <si>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</si>
  <si>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</si>
  <si>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</si>
  <si>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</si>
  <si>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</si>
  <si>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</si>
  <si>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</si>
  <si>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</si>
  <si>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</si>
  <si>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</si>
  <si>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</si>
  <si>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</si>
  <si>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</si>
  <si>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</si>
  <si>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</si>
  <si>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</si>
  <si>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</si>
  <si>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</si>
  <si>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</si>
  <si>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</si>
  <si>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</si>
  <si>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</si>
  <si>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</si>
  <si>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</si>
  <si>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</si>
  <si>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</si>
  <si>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</si>
  <si>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</si>
  <si>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</si>
  <si>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</si>
  <si>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</si>
  <si>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</si>
  <si>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</si>
  <si>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</si>
  <si>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</si>
  <si>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</si>
  <si>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</si>
  <si>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</si>
  <si>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</si>
  <si>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</si>
  <si>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</si>
  <si>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</si>
  <si>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</si>
  <si>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</si>
  <si>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</si>
  <si>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</si>
  <si>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</si>
  <si>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</si>
  <si>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</si>
  <si>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</si>
  <si>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</si>
  <si>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</si>
  <si>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</si>
  <si>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</si>
  <si>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</si>
  <si>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</si>
  <si>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</si>
  <si>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</si>
  <si>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</si>
  <si>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</si>
  <si>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</si>
  <si>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</si>
  <si>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</si>
  <si>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</si>
  <si>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</si>
  <si>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</si>
  <si>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</si>
  <si>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</si>
  <si>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</si>
  <si>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</si>
  <si>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</si>
  <si>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</si>
  <si>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</si>
  <si>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</si>
  <si>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</si>
  <si>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</si>
  <si>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</si>
  <si>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</si>
  <si>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</si>
  <si>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</si>
  <si>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</si>
  <si>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</si>
  <si>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</si>
  <si>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</si>
  <si>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</si>
  <si>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</si>
  <si>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</si>
  <si>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</si>
  <si>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</si>
  <si>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</si>
  <si>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</si>
  <si>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</si>
  <si>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</si>
  <si>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Пчињска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</si>
</sst>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1603</c:v>
                </c:pt>
                <c:pt idx="1">
                  <c:v>1904</c:v>
                </c:pt>
                <c:pt idx="2">
                  <c:v>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2198</c:v>
                </c:pt>
                <c:pt idx="1">
                  <c:v>2562</c:v>
                </c:pt>
                <c:pt idx="2">
                  <c:v>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479168"/>
        <c:axId val="103480704"/>
      </c:barChart>
      <c:catAx>
        <c:axId val="1034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80704"/>
        <c:crosses val="autoZero"/>
        <c:auto val="1"/>
        <c:lblAlgn val="ctr"/>
        <c:lblOffset val="100"/>
        <c:noMultiLvlLbl val="0"/>
      </c:catAx>
      <c:valAx>
        <c:axId val="10348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791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13510</c:v>
                </c:pt>
                <c:pt idx="1">
                  <c:v>13688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857408"/>
        <c:axId val="105858944"/>
      </c:barChart>
      <c:catAx>
        <c:axId val="10585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858944"/>
        <c:crosses val="autoZero"/>
        <c:auto val="1"/>
        <c:lblAlgn val="ctr"/>
        <c:lblOffset val="100"/>
        <c:noMultiLvlLbl val="0"/>
      </c:catAx>
      <c:valAx>
        <c:axId val="1058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5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12375</c:v>
                </c:pt>
                <c:pt idx="1">
                  <c:v>11393</c:v>
                </c:pt>
                <c:pt idx="2">
                  <c:v>10291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871616"/>
        <c:axId val="105877504"/>
      </c:barChart>
      <c:catAx>
        <c:axId val="1058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77504"/>
        <c:crosses val="autoZero"/>
        <c:auto val="1"/>
        <c:lblAlgn val="ctr"/>
        <c:lblOffset val="100"/>
        <c:noMultiLvlLbl val="0"/>
      </c:catAx>
      <c:valAx>
        <c:axId val="1058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7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148</c:v>
                </c:pt>
                <c:pt idx="1">
                  <c:v>282</c:v>
                </c:pt>
                <c:pt idx="2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892480"/>
        <c:axId val="105902464"/>
      </c:barChart>
      <c:catAx>
        <c:axId val="105892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02464"/>
        <c:crosses val="autoZero"/>
        <c:auto val="1"/>
        <c:lblAlgn val="ctr"/>
        <c:lblOffset val="100"/>
        <c:noMultiLvlLbl val="0"/>
      </c:catAx>
      <c:valAx>
        <c:axId val="105902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5892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140</c:v>
                </c:pt>
                <c:pt idx="1">
                  <c:v>170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390272"/>
        <c:axId val="106391808"/>
      </c:barChart>
      <c:catAx>
        <c:axId val="106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391808"/>
        <c:crosses val="autoZero"/>
        <c:auto val="1"/>
        <c:lblAlgn val="ctr"/>
        <c:lblOffset val="100"/>
        <c:noMultiLvlLbl val="0"/>
      </c:catAx>
      <c:valAx>
        <c:axId val="106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390272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196</c:v>
                </c:pt>
                <c:pt idx="1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410368"/>
        <c:axId val="106411904"/>
      </c:barChart>
      <c:catAx>
        <c:axId val="106410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11904"/>
        <c:crosses val="autoZero"/>
        <c:auto val="1"/>
        <c:lblAlgn val="ctr"/>
        <c:lblOffset val="100"/>
        <c:noMultiLvlLbl val="0"/>
      </c:catAx>
      <c:valAx>
        <c:axId val="106411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1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1234.655</c:v>
                </c:pt>
                <c:pt idx="1">
                  <c:v>3521.1950000000002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446848"/>
        <c:axId val="106448384"/>
      </c:barChart>
      <c:catAx>
        <c:axId val="106446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48384"/>
        <c:crosses val="autoZero"/>
        <c:auto val="1"/>
        <c:lblAlgn val="ctr"/>
        <c:lblOffset val="100"/>
        <c:noMultiLvlLbl val="0"/>
      </c:catAx>
      <c:valAx>
        <c:axId val="106448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4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29650</c:v>
                </c:pt>
                <c:pt idx="1">
                  <c:v>27189</c:v>
                </c:pt>
                <c:pt idx="2">
                  <c:v>25473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461056"/>
        <c:axId val="106462592"/>
      </c:barChart>
      <c:catAx>
        <c:axId val="1064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62592"/>
        <c:crosses val="autoZero"/>
        <c:auto val="1"/>
        <c:lblAlgn val="ctr"/>
        <c:lblOffset val="100"/>
        <c:noMultiLvlLbl val="0"/>
      </c:catAx>
      <c:valAx>
        <c:axId val="10646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61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2.1</c:v>
                </c:pt>
                <c:pt idx="2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491904"/>
        <c:axId val="106493440"/>
      </c:barChart>
      <c:catAx>
        <c:axId val="1064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93440"/>
        <c:crosses val="autoZero"/>
        <c:auto val="1"/>
        <c:lblAlgn val="ctr"/>
        <c:lblOffset val="100"/>
        <c:noMultiLvlLbl val="0"/>
      </c:catAx>
      <c:valAx>
        <c:axId val="10649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919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15.6</c:v>
                </c:pt>
                <c:pt idx="1">
                  <c:v>14.3</c:v>
                </c:pt>
                <c:pt idx="2">
                  <c:v>17.7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526592"/>
        <c:axId val="106528128"/>
      </c:barChart>
      <c:catAx>
        <c:axId val="1065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28128"/>
        <c:crosses val="autoZero"/>
        <c:auto val="1"/>
        <c:lblAlgn val="ctr"/>
        <c:lblOffset val="100"/>
        <c:noMultiLvlLbl val="0"/>
      </c:catAx>
      <c:valAx>
        <c:axId val="10652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52659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18.529102817597629</c:v>
                </c:pt>
                <c:pt idx="1">
                  <c:v>63.677603394298899</c:v>
                </c:pt>
                <c:pt idx="2">
                  <c:v>17.793293788103476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845</c:v>
                </c:pt>
                <c:pt idx="1">
                  <c:v>1125</c:v>
                </c:pt>
                <c:pt idx="2">
                  <c:v>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149</c:v>
                </c:pt>
                <c:pt idx="1">
                  <c:v>145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636992"/>
        <c:axId val="103638528"/>
      </c:barChart>
      <c:catAx>
        <c:axId val="1036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638528"/>
        <c:crosses val="autoZero"/>
        <c:auto val="1"/>
        <c:lblAlgn val="ctr"/>
        <c:lblOffset val="100"/>
        <c:noMultiLvlLbl val="0"/>
      </c:catAx>
      <c:valAx>
        <c:axId val="10363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6369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84</c:v>
                </c:pt>
                <c:pt idx="1">
                  <c:v>75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6611840"/>
        <c:axId val="106613376"/>
      </c:barChart>
      <c:catAx>
        <c:axId val="10661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613376"/>
        <c:crosses val="autoZero"/>
        <c:auto val="1"/>
        <c:lblAlgn val="ctr"/>
        <c:lblOffset val="100"/>
        <c:noMultiLvlLbl val="0"/>
      </c:catAx>
      <c:valAx>
        <c:axId val="1066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611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6722816"/>
        <c:axId val="106724352"/>
      </c:barChart>
      <c:catAx>
        <c:axId val="10672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24352"/>
        <c:crosses val="autoZero"/>
        <c:auto val="1"/>
        <c:lblAlgn val="ctr"/>
        <c:lblOffset val="100"/>
        <c:noMultiLvlLbl val="0"/>
      </c:catAx>
      <c:valAx>
        <c:axId val="10672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104.4</c:v>
                </c:pt>
                <c:pt idx="1">
                  <c:v>105.4</c:v>
                </c:pt>
                <c:pt idx="2">
                  <c:v>110.3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98.6</c:v>
                </c:pt>
                <c:pt idx="1">
                  <c:v>108.9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891136"/>
        <c:axId val="106892672"/>
      </c:barChart>
      <c:catAx>
        <c:axId val="10689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92672"/>
        <c:crosses val="autoZero"/>
        <c:auto val="1"/>
        <c:lblAlgn val="ctr"/>
        <c:lblOffset val="100"/>
        <c:noMultiLvlLbl val="0"/>
      </c:catAx>
      <c:valAx>
        <c:axId val="10689267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911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13829</c:v>
                </c:pt>
                <c:pt idx="1">
                  <c:v>12730</c:v>
                </c:pt>
                <c:pt idx="2">
                  <c:v>12325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922368"/>
        <c:axId val="106923904"/>
      </c:barChart>
      <c:catAx>
        <c:axId val="10692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23904"/>
        <c:crosses val="autoZero"/>
        <c:auto val="1"/>
        <c:lblAlgn val="ctr"/>
        <c:lblOffset val="100"/>
        <c:noMultiLvlLbl val="0"/>
      </c:catAx>
      <c:valAx>
        <c:axId val="10692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22368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117</c:v>
                </c:pt>
                <c:pt idx="1">
                  <c:v>132</c:v>
                </c:pt>
                <c:pt idx="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117</c:v>
                </c:pt>
                <c:pt idx="1">
                  <c:v>135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959232"/>
        <c:axId val="106960768"/>
      </c:barChart>
      <c:catAx>
        <c:axId val="1069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60768"/>
        <c:crosses val="autoZero"/>
        <c:auto val="1"/>
        <c:lblAlgn val="ctr"/>
        <c:lblOffset val="100"/>
        <c:noMultiLvlLbl val="0"/>
      </c:catAx>
      <c:valAx>
        <c:axId val="10696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592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521</c:v>
                </c:pt>
                <c:pt idx="1">
                  <c:v>692</c:v>
                </c:pt>
                <c:pt idx="2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810</c:v>
                </c:pt>
                <c:pt idx="1">
                  <c:v>857</c:v>
                </c:pt>
                <c:pt idx="2">
                  <c:v>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996480"/>
        <c:axId val="106998016"/>
      </c:barChart>
      <c:catAx>
        <c:axId val="10699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98016"/>
        <c:crosses val="autoZero"/>
        <c:auto val="1"/>
        <c:lblAlgn val="ctr"/>
        <c:lblOffset val="100"/>
        <c:noMultiLvlLbl val="0"/>
      </c:catAx>
      <c:valAx>
        <c:axId val="10699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9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2.4751812489701761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2.4226602405668149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2.3917655297413085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2.8273809523809526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3.0045106277805238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3.2135648376997858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3.1682525951557095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3.1213956170703572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3.1239701763058165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3.5415636842972482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3.7758485747240069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3.6532995551161642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3.5539215686274508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3.2856524962926348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2.6559153072993906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1.6909705058493985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1.1585516559565003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0.73014499917614106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104896"/>
        <c:axId val="107110784"/>
      </c:barChart>
      <c:catAx>
        <c:axId val="107104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7110784"/>
        <c:crosses val="autoZero"/>
        <c:auto val="1"/>
        <c:lblAlgn val="ctr"/>
        <c:lblOffset val="100"/>
        <c:noMultiLvlLbl val="0"/>
      </c:catAx>
      <c:valAx>
        <c:axId val="107110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7104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2.6579749546877576</c:v>
                </c:pt>
                <c:pt idx="1">
                  <c:v>2.5560224089635852</c:v>
                </c:pt>
                <c:pt idx="2">
                  <c:v>2.6239907727796998</c:v>
                </c:pt>
                <c:pt idx="3">
                  <c:v>2.9792799472730271</c:v>
                </c:pt>
                <c:pt idx="4">
                  <c:v>3.1836999505684624</c:v>
                </c:pt>
                <c:pt idx="5">
                  <c:v>3.4308576371725157</c:v>
                </c:pt>
                <c:pt idx="6">
                  <c:v>3.3922392486406325</c:v>
                </c:pt>
                <c:pt idx="7">
                  <c:v>3.3474419179436476</c:v>
                </c:pt>
                <c:pt idx="8">
                  <c:v>3.2964656450815624</c:v>
                </c:pt>
                <c:pt idx="9">
                  <c:v>3.5070645905420994</c:v>
                </c:pt>
                <c:pt idx="10">
                  <c:v>3.7567968363816115</c:v>
                </c:pt>
                <c:pt idx="11">
                  <c:v>3.7011863568956991</c:v>
                </c:pt>
                <c:pt idx="12">
                  <c:v>3.5003707365299066</c:v>
                </c:pt>
                <c:pt idx="13">
                  <c:v>3.1955429230515739</c:v>
                </c:pt>
                <c:pt idx="14">
                  <c:v>2.3752883506343712</c:v>
                </c:pt>
                <c:pt idx="15">
                  <c:v>1.3856277805239743</c:v>
                </c:pt>
                <c:pt idx="16">
                  <c:v>0.86299225572581983</c:v>
                </c:pt>
                <c:pt idx="17">
                  <c:v>0.45260751359367274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123072"/>
        <c:axId val="107124608"/>
      </c:barChart>
      <c:catAx>
        <c:axId val="107123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7124608"/>
        <c:crosses val="autoZero"/>
        <c:auto val="1"/>
        <c:lblAlgn val="ctr"/>
        <c:lblOffset val="100"/>
        <c:noMultiLvlLbl val="0"/>
      </c:catAx>
      <c:valAx>
        <c:axId val="1071246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123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0.26826574088685501</c:v>
                </c:pt>
                <c:pt idx="1">
                  <c:v>0.23147302121023844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3.2568189266942618</c:v>
                </c:pt>
                <c:pt idx="1">
                  <c:v>1.1939134778212297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10.183173304524102</c:v>
                </c:pt>
                <c:pt idx="1">
                  <c:v>4.8913904218900379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27.627729694953935</c:v>
                </c:pt>
                <c:pt idx="1">
                  <c:v>21.447802833717091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41.808183925905247</c:v>
                </c:pt>
                <c:pt idx="1">
                  <c:v>55.593728299404269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4.7923671720420975</c:v>
                </c:pt>
                <c:pt idx="1">
                  <c:v>5.03880218802919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12.063461234993506</c:v>
                </c:pt>
                <c:pt idx="1">
                  <c:v>11.602889757927951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337216"/>
        <c:axId val="107338752"/>
      </c:barChart>
      <c:catAx>
        <c:axId val="107337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338752"/>
        <c:crosses val="autoZero"/>
        <c:auto val="1"/>
        <c:lblAlgn val="ctr"/>
        <c:lblOffset val="100"/>
        <c:noMultiLvlLbl val="0"/>
      </c:catAx>
      <c:valAx>
        <c:axId val="107338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337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30.16593632026802</c:v>
                </c:pt>
                <c:pt idx="1">
                  <c:v>23.94283834655166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28.70443427489348</c:v>
                </c:pt>
                <c:pt idx="1">
                  <c:v>31.560737302486508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40.827375244291765</c:v>
                </c:pt>
                <c:pt idx="1">
                  <c:v>44.245458864807574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0.30225416054672799</c:v>
                </c:pt>
                <c:pt idx="1">
                  <c:v>0.25096548615425851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423616"/>
        <c:axId val="107425152"/>
      </c:barChart>
      <c:catAx>
        <c:axId val="10742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425152"/>
        <c:crosses val="autoZero"/>
        <c:auto val="1"/>
        <c:lblAlgn val="ctr"/>
        <c:lblOffset val="100"/>
        <c:noMultiLvlLbl val="0"/>
      </c:catAx>
      <c:valAx>
        <c:axId val="107425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4236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12498</c:v>
                </c:pt>
                <c:pt idx="1">
                  <c:v>11163</c:v>
                </c:pt>
                <c:pt idx="2">
                  <c:v>10297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9868</c:v>
                </c:pt>
                <c:pt idx="1">
                  <c:v>8708</c:v>
                </c:pt>
                <c:pt idx="2">
                  <c:v>8130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658624"/>
        <c:axId val="103660160"/>
      </c:barChart>
      <c:catAx>
        <c:axId val="10365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60160"/>
        <c:crosses val="autoZero"/>
        <c:auto val="1"/>
        <c:lblAlgn val="ctr"/>
        <c:lblOffset val="100"/>
        <c:noMultiLvlLbl val="0"/>
      </c:catAx>
      <c:valAx>
        <c:axId val="10366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586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39</c:v>
                </c:pt>
                <c:pt idx="1">
                  <c:v>28</c:v>
                </c:pt>
                <c:pt idx="2">
                  <c:v>148</c:v>
                </c:pt>
                <c:pt idx="3">
                  <c:v>280</c:v>
                </c:pt>
                <c:pt idx="4">
                  <c:v>462</c:v>
                </c:pt>
                <c:pt idx="5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51</c:v>
                </c:pt>
                <c:pt idx="1">
                  <c:v>32</c:v>
                </c:pt>
                <c:pt idx="2">
                  <c:v>126</c:v>
                </c:pt>
                <c:pt idx="3">
                  <c:v>157</c:v>
                </c:pt>
                <c:pt idx="4">
                  <c:v>142</c:v>
                </c:pt>
                <c:pt idx="5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7460864"/>
        <c:axId val="107474944"/>
      </c:barChart>
      <c:catAx>
        <c:axId val="10746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474944"/>
        <c:crosses val="autoZero"/>
        <c:auto val="1"/>
        <c:lblAlgn val="ctr"/>
        <c:lblOffset val="100"/>
        <c:noMultiLvlLbl val="0"/>
      </c:catAx>
      <c:valAx>
        <c:axId val="107474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46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2.5499999999999998</c:v>
                </c:pt>
                <c:pt idx="1">
                  <c:v>0.86</c:v>
                </c:pt>
                <c:pt idx="3">
                  <c:v>1.57</c:v>
                </c:pt>
                <c:pt idx="4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7503616"/>
        <c:axId val="107505152"/>
      </c:barChart>
      <c:catAx>
        <c:axId val="10750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505152"/>
        <c:crosses val="autoZero"/>
        <c:auto val="1"/>
        <c:lblAlgn val="ctr"/>
        <c:lblOffset val="100"/>
        <c:noMultiLvlLbl val="0"/>
      </c:catAx>
      <c:valAx>
        <c:axId val="1075051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5036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11.864406779661017</c:v>
                </c:pt>
                <c:pt idx="1">
                  <c:v>63.689780084999569</c:v>
                </c:pt>
                <c:pt idx="2">
                  <c:v>14.940502423975319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88.135593220338976</c:v>
                </c:pt>
                <c:pt idx="1">
                  <c:v>36.310219915000431</c:v>
                </c:pt>
                <c:pt idx="2">
                  <c:v>85.059497576024683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749376"/>
        <c:axId val="107750912"/>
      </c:barChart>
      <c:catAx>
        <c:axId val="10774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50912"/>
        <c:crosses val="autoZero"/>
        <c:auto val="1"/>
        <c:lblAlgn val="ctr"/>
        <c:lblOffset val="100"/>
        <c:noMultiLvlLbl val="0"/>
      </c:catAx>
      <c:valAx>
        <c:axId val="1077509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49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850</c:v>
                </c:pt>
                <c:pt idx="1">
                  <c:v>882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987</c:v>
                </c:pt>
                <c:pt idx="1">
                  <c:v>902</c:v>
                </c:pt>
                <c:pt idx="2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807104"/>
        <c:axId val="107808640"/>
      </c:barChart>
      <c:catAx>
        <c:axId val="10780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808640"/>
        <c:crosses val="autoZero"/>
        <c:auto val="1"/>
        <c:lblAlgn val="ctr"/>
        <c:lblOffset val="100"/>
        <c:noMultiLvlLbl val="0"/>
      </c:catAx>
      <c:valAx>
        <c:axId val="107808640"/>
        <c:scaling>
          <c:orientation val="minMax"/>
          <c:max val="2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7807104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1390</c:v>
                </c:pt>
                <c:pt idx="1">
                  <c:v>1630</c:v>
                </c:pt>
                <c:pt idx="2">
                  <c:v>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1558</c:v>
                </c:pt>
                <c:pt idx="1">
                  <c:v>1725</c:v>
                </c:pt>
                <c:pt idx="2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856640"/>
        <c:axId val="107858176"/>
      </c:barChart>
      <c:catAx>
        <c:axId val="10785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858176"/>
        <c:crosses val="autoZero"/>
        <c:auto val="1"/>
        <c:lblAlgn val="ctr"/>
        <c:lblOffset val="100"/>
        <c:noMultiLvlLbl val="0"/>
      </c:catAx>
      <c:valAx>
        <c:axId val="1078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7856640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18.545572074983841</c:v>
                </c:pt>
                <c:pt idx="1">
                  <c:v>21.627157343361763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23.086619263089851</c:v>
                </c:pt>
                <c:pt idx="1">
                  <c:v>26.546235981465315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14.899806076276665</c:v>
                </c:pt>
                <c:pt idx="1">
                  <c:v>19.659525888120342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15.371687136393019</c:v>
                </c:pt>
                <c:pt idx="1">
                  <c:v>18.276139950305552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11.522301228183581</c:v>
                </c:pt>
                <c:pt idx="1">
                  <c:v>7.5078906722181173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16.574014221073043</c:v>
                </c:pt>
                <c:pt idx="1">
                  <c:v>6.3830501645289095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8058112"/>
        <c:axId val="108059648"/>
      </c:barChart>
      <c:catAx>
        <c:axId val="108058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059648"/>
        <c:crosses val="autoZero"/>
        <c:auto val="1"/>
        <c:lblAlgn val="ctr"/>
        <c:lblOffset val="100"/>
        <c:noMultiLvlLbl val="0"/>
      </c:catAx>
      <c:valAx>
        <c:axId val="1080596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581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44.69</c:v>
                </c:pt>
                <c:pt idx="1">
                  <c:v>44.4</c:v>
                </c:pt>
                <c:pt idx="2">
                  <c:v>8.7799999999999994</c:v>
                </c:pt>
                <c:pt idx="3">
                  <c:v>1.59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45.63</c:v>
                </c:pt>
                <c:pt idx="1">
                  <c:v>38.24</c:v>
                </c:pt>
                <c:pt idx="2">
                  <c:v>12.16</c:v>
                </c:pt>
                <c:pt idx="3">
                  <c:v>3.08</c:v>
                </c:pt>
                <c:pt idx="4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8240896"/>
        <c:axId val="108242432"/>
      </c:barChart>
      <c:catAx>
        <c:axId val="1082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242432"/>
        <c:crosses val="autoZero"/>
        <c:auto val="1"/>
        <c:lblAlgn val="ctr"/>
        <c:lblOffset val="100"/>
        <c:noMultiLvlLbl val="0"/>
      </c:catAx>
      <c:valAx>
        <c:axId val="108242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2408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52099</c:v>
                </c:pt>
                <c:pt idx="1">
                  <c:v>57258</c:v>
                </c:pt>
                <c:pt idx="2">
                  <c:v>64946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271872"/>
        <c:axId val="108281856"/>
      </c:barChart>
      <c:catAx>
        <c:axId val="1082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281856"/>
        <c:crosses val="autoZero"/>
        <c:auto val="1"/>
        <c:lblAlgn val="ctr"/>
        <c:lblOffset val="100"/>
        <c:noMultiLvlLbl val="0"/>
      </c:catAx>
      <c:valAx>
        <c:axId val="10828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27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19687</c:v>
                </c:pt>
                <c:pt idx="1">
                  <c:v>19850</c:v>
                </c:pt>
                <c:pt idx="2">
                  <c:v>20432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27915</c:v>
                </c:pt>
                <c:pt idx="1">
                  <c:v>28013</c:v>
                </c:pt>
                <c:pt idx="2">
                  <c:v>27916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312832"/>
        <c:axId val="108326912"/>
      </c:barChart>
      <c:catAx>
        <c:axId val="10831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326912"/>
        <c:crosses val="autoZero"/>
        <c:auto val="1"/>
        <c:lblAlgn val="ctr"/>
        <c:lblOffset val="100"/>
        <c:noMultiLvlLbl val="0"/>
      </c:catAx>
      <c:valAx>
        <c:axId val="10832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3128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28.4</c:v>
                </c:pt>
                <c:pt idx="1">
                  <c:v>27</c:v>
                </c:pt>
                <c:pt idx="2">
                  <c:v>1.9</c:v>
                </c:pt>
                <c:pt idx="3">
                  <c:v>42.7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20.5</c:v>
                </c:pt>
                <c:pt idx="1">
                  <c:v>54.2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78.382207111488881</c:v>
                </c:pt>
                <c:pt idx="1">
                  <c:v>94.551057571088393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21.617792888511119</c:v>
                </c:pt>
                <c:pt idx="1">
                  <c:v>5.4489424289116117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08574976"/>
        <c:axId val="108589056"/>
      </c:barChart>
      <c:catAx>
        <c:axId val="108574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589056"/>
        <c:crosses val="autoZero"/>
        <c:auto val="1"/>
        <c:lblAlgn val="ctr"/>
        <c:lblOffset val="100"/>
        <c:noMultiLvlLbl val="0"/>
      </c:catAx>
      <c:valAx>
        <c:axId val="1085890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57497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5.3</c:v>
                </c:pt>
                <c:pt idx="1">
                  <c:v>6.7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745472"/>
        <c:axId val="108747008"/>
      </c:barChart>
      <c:catAx>
        <c:axId val="1087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47008"/>
        <c:crosses val="autoZero"/>
        <c:auto val="1"/>
        <c:lblAlgn val="ctr"/>
        <c:lblOffset val="100"/>
        <c:noMultiLvlLbl val="0"/>
      </c:catAx>
      <c:valAx>
        <c:axId val="10874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454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9.1999999999999993</c:v>
                </c:pt>
                <c:pt idx="1">
                  <c:v>8.8000000000000007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796544"/>
        <c:axId val="108798336"/>
      </c:barChart>
      <c:catAx>
        <c:axId val="1087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798336"/>
        <c:crosses val="autoZero"/>
        <c:auto val="1"/>
        <c:lblAlgn val="ctr"/>
        <c:lblOffset val="100"/>
        <c:noMultiLvlLbl val="0"/>
      </c:catAx>
      <c:valAx>
        <c:axId val="1087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79654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1.18</c:v>
                </c:pt>
                <c:pt idx="1">
                  <c:v>3.4</c:v>
                </c:pt>
                <c:pt idx="2">
                  <c:v>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8.11</c:v>
                </c:pt>
                <c:pt idx="1">
                  <c:v>13.3</c:v>
                </c:pt>
                <c:pt idx="2">
                  <c:v>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8833024"/>
        <c:axId val="108838912"/>
      </c:barChart>
      <c:catAx>
        <c:axId val="10883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38912"/>
        <c:crosses val="autoZero"/>
        <c:auto val="1"/>
        <c:lblAlgn val="ctr"/>
        <c:lblOffset val="100"/>
        <c:noMultiLvlLbl val="0"/>
      </c:catAx>
      <c:valAx>
        <c:axId val="10883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8330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11803</c:v>
                </c:pt>
                <c:pt idx="1">
                  <c:v>16075</c:v>
                </c:pt>
                <c:pt idx="2">
                  <c:v>28762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2040</c:v>
                </c:pt>
                <c:pt idx="1">
                  <c:v>5731</c:v>
                </c:pt>
                <c:pt idx="2">
                  <c:v>12357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989056"/>
        <c:axId val="109011328"/>
      </c:barChart>
      <c:catAx>
        <c:axId val="10898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011328"/>
        <c:crosses val="autoZero"/>
        <c:auto val="1"/>
        <c:lblAlgn val="ctr"/>
        <c:lblOffset val="100"/>
        <c:noMultiLvlLbl val="0"/>
      </c:catAx>
      <c:valAx>
        <c:axId val="109011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8989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45527</c:v>
                </c:pt>
                <c:pt idx="1">
                  <c:v>50408</c:v>
                </c:pt>
                <c:pt idx="2">
                  <c:v>108584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7240</c:v>
                </c:pt>
                <c:pt idx="1">
                  <c:v>14661</c:v>
                </c:pt>
                <c:pt idx="2">
                  <c:v>40380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24608"/>
        <c:axId val="109134592"/>
      </c:barChart>
      <c:catAx>
        <c:axId val="10912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34592"/>
        <c:crosses val="autoZero"/>
        <c:auto val="1"/>
        <c:lblAlgn val="ctr"/>
        <c:lblOffset val="100"/>
        <c:noMultiLvlLbl val="0"/>
      </c:catAx>
      <c:valAx>
        <c:axId val="10913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12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3.9</c:v>
                </c:pt>
                <c:pt idx="1">
                  <c:v>3.1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3.5</c:v>
                </c:pt>
                <c:pt idx="1">
                  <c:v>2.6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174144"/>
        <c:axId val="109188224"/>
      </c:barChart>
      <c:catAx>
        <c:axId val="10917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88224"/>
        <c:crosses val="autoZero"/>
        <c:auto val="1"/>
        <c:lblAlgn val="ctr"/>
        <c:lblOffset val="100"/>
        <c:noMultiLvlLbl val="0"/>
      </c:catAx>
      <c:valAx>
        <c:axId val="109188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174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20.8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28.3</c:v>
                </c:pt>
                <c:pt idx="1">
                  <c:v>28.7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228032"/>
        <c:axId val="109229568"/>
      </c:barChart>
      <c:catAx>
        <c:axId val="1092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229568"/>
        <c:crosses val="autoZero"/>
        <c:auto val="1"/>
        <c:lblAlgn val="ctr"/>
        <c:lblOffset val="100"/>
        <c:noMultiLvlLbl val="0"/>
      </c:catAx>
      <c:valAx>
        <c:axId val="109229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2280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71489.990000000005</c:v>
                </c:pt>
                <c:pt idx="1">
                  <c:v>115262.09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322240"/>
        <c:axId val="109323776"/>
      </c:barChart>
      <c:catAx>
        <c:axId val="10932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23776"/>
        <c:crosses val="autoZero"/>
        <c:auto val="1"/>
        <c:lblAlgn val="ctr"/>
        <c:lblOffset val="100"/>
        <c:noMultiLvlLbl val="0"/>
      </c:catAx>
      <c:valAx>
        <c:axId val="10932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2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108</c:v>
                </c:pt>
                <c:pt idx="1">
                  <c:v>132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89</c:v>
                </c:pt>
                <c:pt idx="1">
                  <c:v>102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372160"/>
        <c:axId val="109373696"/>
      </c:barChart>
      <c:catAx>
        <c:axId val="10937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73696"/>
        <c:crosses val="autoZero"/>
        <c:auto val="1"/>
        <c:lblAlgn val="ctr"/>
        <c:lblOffset val="100"/>
        <c:noMultiLvlLbl val="0"/>
      </c:catAx>
      <c:valAx>
        <c:axId val="10937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721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20.8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</c:v>
                </c:pt>
                <c:pt idx="1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22.2</c:v>
                </c:pt>
                <c:pt idx="1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5223296"/>
        <c:axId val="105224832"/>
      </c:barChart>
      <c:catAx>
        <c:axId val="10522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224832"/>
        <c:crosses val="autoZero"/>
        <c:auto val="1"/>
        <c:lblAlgn val="ctr"/>
        <c:lblOffset val="100"/>
        <c:noMultiLvlLbl val="0"/>
      </c:catAx>
      <c:valAx>
        <c:axId val="105224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223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1603</c:v>
                </c:pt>
                <c:pt idx="1">
                  <c:v>1904</c:v>
                </c:pt>
                <c:pt idx="2">
                  <c:v>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2198</c:v>
                </c:pt>
                <c:pt idx="1">
                  <c:v>2562</c:v>
                </c:pt>
                <c:pt idx="2">
                  <c:v>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673152"/>
        <c:axId val="112674688"/>
      </c:barChart>
      <c:catAx>
        <c:axId val="11267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74688"/>
        <c:crosses val="autoZero"/>
        <c:auto val="1"/>
        <c:lblAlgn val="ctr"/>
        <c:lblOffset val="100"/>
        <c:noMultiLvlLbl val="0"/>
      </c:catAx>
      <c:valAx>
        <c:axId val="11267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73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845</c:v>
                </c:pt>
                <c:pt idx="1">
                  <c:v>1125</c:v>
                </c:pt>
                <c:pt idx="2">
                  <c:v>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149</c:v>
                </c:pt>
                <c:pt idx="1">
                  <c:v>145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718592"/>
        <c:axId val="112720128"/>
      </c:barChart>
      <c:catAx>
        <c:axId val="11271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20128"/>
        <c:crosses val="autoZero"/>
        <c:auto val="1"/>
        <c:lblAlgn val="ctr"/>
        <c:lblOffset val="100"/>
        <c:noMultiLvlLbl val="0"/>
      </c:catAx>
      <c:valAx>
        <c:axId val="11272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185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12498</c:v>
                </c:pt>
                <c:pt idx="1">
                  <c:v>11163</c:v>
                </c:pt>
                <c:pt idx="2">
                  <c:v>10297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9868</c:v>
                </c:pt>
                <c:pt idx="1">
                  <c:v>8708</c:v>
                </c:pt>
                <c:pt idx="2">
                  <c:v>8130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886912"/>
        <c:axId val="112888448"/>
      </c:barChart>
      <c:catAx>
        <c:axId val="11288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888448"/>
        <c:crosses val="autoZero"/>
        <c:auto val="1"/>
        <c:lblAlgn val="ctr"/>
        <c:lblOffset val="100"/>
        <c:noMultiLvlLbl val="0"/>
      </c:catAx>
      <c:valAx>
        <c:axId val="11288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8869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20.5</c:v>
                </c:pt>
                <c:pt idx="1">
                  <c:v>54.2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20.8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</c:v>
                </c:pt>
                <c:pt idx="1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22.2</c:v>
                </c:pt>
                <c:pt idx="1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051136"/>
        <c:axId val="113052672"/>
      </c:barChart>
      <c:catAx>
        <c:axId val="11305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052672"/>
        <c:crosses val="autoZero"/>
        <c:auto val="1"/>
        <c:lblAlgn val="ctr"/>
        <c:lblOffset val="100"/>
        <c:noMultiLvlLbl val="0"/>
      </c:catAx>
      <c:valAx>
        <c:axId val="113052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0511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15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108864"/>
        <c:axId val="113110400"/>
      </c:barChart>
      <c:catAx>
        <c:axId val="11310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110400"/>
        <c:crosses val="autoZero"/>
        <c:auto val="1"/>
        <c:lblAlgn val="ctr"/>
        <c:lblOffset val="100"/>
        <c:noMultiLvlLbl val="0"/>
      </c:catAx>
      <c:valAx>
        <c:axId val="11311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108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1147</c:v>
                </c:pt>
                <c:pt idx="1">
                  <c:v>2012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889</c:v>
                </c:pt>
                <c:pt idx="1">
                  <c:v>2091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46880"/>
        <c:axId val="113169152"/>
      </c:barChart>
      <c:catAx>
        <c:axId val="11314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169152"/>
        <c:crosses val="autoZero"/>
        <c:auto val="1"/>
        <c:lblAlgn val="ctr"/>
        <c:lblOffset val="100"/>
        <c:noMultiLvlLbl val="0"/>
      </c:catAx>
      <c:valAx>
        <c:axId val="11316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46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340</c:v>
                </c:pt>
                <c:pt idx="1">
                  <c:v>546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236</c:v>
                </c:pt>
                <c:pt idx="1">
                  <c:v>558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00512"/>
        <c:axId val="113239168"/>
      </c:barChart>
      <c:catAx>
        <c:axId val="11320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39168"/>
        <c:crosses val="autoZero"/>
        <c:auto val="1"/>
        <c:lblAlgn val="ctr"/>
        <c:lblOffset val="100"/>
        <c:noMultiLvlLbl val="0"/>
      </c:catAx>
      <c:valAx>
        <c:axId val="11323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00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13510</c:v>
                </c:pt>
                <c:pt idx="1">
                  <c:v>13688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257856"/>
        <c:axId val="113280128"/>
      </c:barChart>
      <c:catAx>
        <c:axId val="113257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80128"/>
        <c:crosses val="autoZero"/>
        <c:auto val="1"/>
        <c:lblAlgn val="ctr"/>
        <c:lblOffset val="100"/>
        <c:noMultiLvlLbl val="0"/>
      </c:catAx>
      <c:valAx>
        <c:axId val="1132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5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12375</c:v>
                </c:pt>
                <c:pt idx="1">
                  <c:v>11393</c:v>
                </c:pt>
                <c:pt idx="2">
                  <c:v>10291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07488"/>
        <c:axId val="113409024"/>
      </c:barChart>
      <c:catAx>
        <c:axId val="1134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09024"/>
        <c:crosses val="autoZero"/>
        <c:auto val="1"/>
        <c:lblAlgn val="ctr"/>
        <c:lblOffset val="100"/>
        <c:noMultiLvlLbl val="0"/>
      </c:catAx>
      <c:valAx>
        <c:axId val="1134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0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23.1</c:v>
                </c:pt>
                <c:pt idx="1">
                  <c:v>21.3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15.6</c:v>
                </c:pt>
                <c:pt idx="1">
                  <c:v>24.1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61.3</c:v>
                </c:pt>
                <c:pt idx="1">
                  <c:v>54.7</c:v>
                </c:pt>
                <c:pt idx="2">
                  <c:v>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5404672"/>
        <c:axId val="105414656"/>
      </c:barChart>
      <c:catAx>
        <c:axId val="10540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5414656"/>
        <c:crosses val="autoZero"/>
        <c:auto val="1"/>
        <c:lblAlgn val="ctr"/>
        <c:lblOffset val="100"/>
        <c:noMultiLvlLbl val="0"/>
      </c:catAx>
      <c:valAx>
        <c:axId val="105414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54046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148</c:v>
                </c:pt>
                <c:pt idx="1">
                  <c:v>282</c:v>
                </c:pt>
                <c:pt idx="2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14368"/>
        <c:axId val="113515904"/>
      </c:barChart>
      <c:catAx>
        <c:axId val="113514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15904"/>
        <c:crosses val="autoZero"/>
        <c:auto val="1"/>
        <c:lblAlgn val="ctr"/>
        <c:lblOffset val="100"/>
        <c:noMultiLvlLbl val="0"/>
      </c:catAx>
      <c:valAx>
        <c:axId val="113515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14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196</c:v>
                </c:pt>
                <c:pt idx="1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40960"/>
        <c:axId val="113642496"/>
      </c:barChart>
      <c:catAx>
        <c:axId val="11364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42496"/>
        <c:crosses val="autoZero"/>
        <c:auto val="1"/>
        <c:lblAlgn val="ctr"/>
        <c:lblOffset val="100"/>
        <c:noMultiLvlLbl val="0"/>
      </c:catAx>
      <c:valAx>
        <c:axId val="113642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4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29650</c:v>
                </c:pt>
                <c:pt idx="1">
                  <c:v>27189</c:v>
                </c:pt>
                <c:pt idx="2">
                  <c:v>25473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59264"/>
        <c:axId val="113681536"/>
      </c:barChart>
      <c:catAx>
        <c:axId val="1136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81536"/>
        <c:crosses val="autoZero"/>
        <c:auto val="1"/>
        <c:lblAlgn val="ctr"/>
        <c:lblOffset val="100"/>
        <c:noMultiLvlLbl val="0"/>
      </c:catAx>
      <c:valAx>
        <c:axId val="11368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5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18.529102817597629</c:v>
                </c:pt>
                <c:pt idx="1">
                  <c:v>63.677603394298899</c:v>
                </c:pt>
                <c:pt idx="2">
                  <c:v>17.793293788103476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84</c:v>
                </c:pt>
                <c:pt idx="1">
                  <c:v>75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3935488"/>
        <c:axId val="113937024"/>
      </c:barChart>
      <c:catAx>
        <c:axId val="1139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37024"/>
        <c:crosses val="autoZero"/>
        <c:auto val="1"/>
        <c:lblAlgn val="ctr"/>
        <c:lblOffset val="100"/>
        <c:noMultiLvlLbl val="0"/>
      </c:catAx>
      <c:valAx>
        <c:axId val="11393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935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009600"/>
        <c:axId val="114011136"/>
      </c:barChart>
      <c:catAx>
        <c:axId val="1140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11136"/>
        <c:crosses val="autoZero"/>
        <c:auto val="1"/>
        <c:lblAlgn val="ctr"/>
        <c:lblOffset val="100"/>
        <c:noMultiLvlLbl val="0"/>
      </c:catAx>
      <c:valAx>
        <c:axId val="11401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00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104.4</c:v>
                </c:pt>
                <c:pt idx="1">
                  <c:v>105.4</c:v>
                </c:pt>
                <c:pt idx="2">
                  <c:v>110.3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98.6</c:v>
                </c:pt>
                <c:pt idx="1">
                  <c:v>108.9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055040"/>
        <c:axId val="114056576"/>
      </c:barChart>
      <c:catAx>
        <c:axId val="11405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56576"/>
        <c:crosses val="autoZero"/>
        <c:auto val="1"/>
        <c:lblAlgn val="ctr"/>
        <c:lblOffset val="100"/>
        <c:noMultiLvlLbl val="0"/>
      </c:catAx>
      <c:valAx>
        <c:axId val="114056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55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13829</c:v>
                </c:pt>
                <c:pt idx="1">
                  <c:v>12730</c:v>
                </c:pt>
                <c:pt idx="2">
                  <c:v>12325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131328"/>
        <c:axId val="114132864"/>
      </c:barChart>
      <c:catAx>
        <c:axId val="1141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32864"/>
        <c:crosses val="autoZero"/>
        <c:auto val="1"/>
        <c:lblAlgn val="ctr"/>
        <c:lblOffset val="100"/>
        <c:noMultiLvlLbl val="0"/>
      </c:catAx>
      <c:valAx>
        <c:axId val="1141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3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117</c:v>
                </c:pt>
                <c:pt idx="1">
                  <c:v>132</c:v>
                </c:pt>
                <c:pt idx="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117</c:v>
                </c:pt>
                <c:pt idx="1">
                  <c:v>135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237824"/>
        <c:axId val="114239360"/>
      </c:barChart>
      <c:catAx>
        <c:axId val="11423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39360"/>
        <c:crosses val="autoZero"/>
        <c:auto val="1"/>
        <c:lblAlgn val="ctr"/>
        <c:lblOffset val="100"/>
        <c:noMultiLvlLbl val="0"/>
      </c:catAx>
      <c:valAx>
        <c:axId val="11423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37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521</c:v>
                </c:pt>
                <c:pt idx="1">
                  <c:v>692</c:v>
                </c:pt>
                <c:pt idx="2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810</c:v>
                </c:pt>
                <c:pt idx="1">
                  <c:v>857</c:v>
                </c:pt>
                <c:pt idx="2">
                  <c:v>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295552"/>
        <c:axId val="114297088"/>
      </c:barChart>
      <c:catAx>
        <c:axId val="1142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97088"/>
        <c:crosses val="autoZero"/>
        <c:auto val="1"/>
        <c:lblAlgn val="ctr"/>
        <c:lblOffset val="100"/>
        <c:noMultiLvlLbl val="0"/>
      </c:catAx>
      <c:valAx>
        <c:axId val="11429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95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15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5425536"/>
        <c:axId val="105431424"/>
      </c:barChart>
      <c:catAx>
        <c:axId val="10542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431424"/>
        <c:crosses val="autoZero"/>
        <c:auto val="1"/>
        <c:lblAlgn val="ctr"/>
        <c:lblOffset val="100"/>
        <c:noMultiLvlLbl val="0"/>
      </c:catAx>
      <c:valAx>
        <c:axId val="10543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5425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2.4751812489701761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2.4226602405668149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2.3917655297413085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2.8273809523809526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3.0045106277805238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3.2135648376997858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3.1682525951557095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3.1213956170703572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3.1239701763058165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3.5415636842972482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3.7758485747240069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3.6532995551161642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3.5539215686274508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3.2856524962926348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2.6559153072993906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1.6909705058493985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1.1585516559565003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0.73014499917614106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416256"/>
        <c:axId val="114696576"/>
      </c:barChart>
      <c:catAx>
        <c:axId val="1144162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4696576"/>
        <c:crosses val="autoZero"/>
        <c:auto val="1"/>
        <c:lblAlgn val="ctr"/>
        <c:lblOffset val="100"/>
        <c:noMultiLvlLbl val="0"/>
      </c:catAx>
      <c:valAx>
        <c:axId val="1146965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4416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2.6579749546877576</c:v>
                </c:pt>
                <c:pt idx="1">
                  <c:v>2.5560224089635852</c:v>
                </c:pt>
                <c:pt idx="2">
                  <c:v>2.6239907727796998</c:v>
                </c:pt>
                <c:pt idx="3">
                  <c:v>2.9792799472730271</c:v>
                </c:pt>
                <c:pt idx="4">
                  <c:v>3.1836999505684624</c:v>
                </c:pt>
                <c:pt idx="5">
                  <c:v>3.4308576371725157</c:v>
                </c:pt>
                <c:pt idx="6">
                  <c:v>3.3922392486406325</c:v>
                </c:pt>
                <c:pt idx="7">
                  <c:v>3.3474419179436476</c:v>
                </c:pt>
                <c:pt idx="8">
                  <c:v>3.2964656450815624</c:v>
                </c:pt>
                <c:pt idx="9">
                  <c:v>3.5070645905420994</c:v>
                </c:pt>
                <c:pt idx="10">
                  <c:v>3.7567968363816115</c:v>
                </c:pt>
                <c:pt idx="11">
                  <c:v>3.7011863568956991</c:v>
                </c:pt>
                <c:pt idx="12">
                  <c:v>3.5003707365299066</c:v>
                </c:pt>
                <c:pt idx="13">
                  <c:v>3.1955429230515739</c:v>
                </c:pt>
                <c:pt idx="14">
                  <c:v>2.3752883506343712</c:v>
                </c:pt>
                <c:pt idx="15">
                  <c:v>1.3856277805239743</c:v>
                </c:pt>
                <c:pt idx="16">
                  <c:v>0.86299225572581983</c:v>
                </c:pt>
                <c:pt idx="17">
                  <c:v>0.45260751359367274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707840"/>
        <c:axId val="114726016"/>
      </c:barChart>
      <c:catAx>
        <c:axId val="1147078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4726016"/>
        <c:crosses val="autoZero"/>
        <c:auto val="1"/>
        <c:lblAlgn val="ctr"/>
        <c:lblOffset val="100"/>
        <c:noMultiLvlLbl val="0"/>
      </c:catAx>
      <c:valAx>
        <c:axId val="1147260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078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0.26826574088685501</c:v>
                </c:pt>
                <c:pt idx="1">
                  <c:v>0.23147302121023844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3.2568189266942618</c:v>
                </c:pt>
                <c:pt idx="1">
                  <c:v>1.1939134778212297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10.183173304524102</c:v>
                </c:pt>
                <c:pt idx="1">
                  <c:v>4.8913904218900379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27.627729694953935</c:v>
                </c:pt>
                <c:pt idx="1">
                  <c:v>21.447802833717091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41.808183925905247</c:v>
                </c:pt>
                <c:pt idx="1">
                  <c:v>55.593728299404269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4.7923671720420975</c:v>
                </c:pt>
                <c:pt idx="1">
                  <c:v>5.03880218802919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12.063461234993506</c:v>
                </c:pt>
                <c:pt idx="1">
                  <c:v>11.602889757927951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845184"/>
        <c:axId val="114846720"/>
      </c:barChart>
      <c:catAx>
        <c:axId val="11484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846720"/>
        <c:crosses val="autoZero"/>
        <c:auto val="1"/>
        <c:lblAlgn val="ctr"/>
        <c:lblOffset val="100"/>
        <c:noMultiLvlLbl val="0"/>
      </c:catAx>
      <c:valAx>
        <c:axId val="114846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845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30.16593632026802</c:v>
                </c:pt>
                <c:pt idx="1">
                  <c:v>23.94283834655166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28.70443427489348</c:v>
                </c:pt>
                <c:pt idx="1">
                  <c:v>31.560737302486508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40.827375244291765</c:v>
                </c:pt>
                <c:pt idx="1">
                  <c:v>44.245458864807574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0.30225416054672799</c:v>
                </c:pt>
                <c:pt idx="1">
                  <c:v>0.25096548615425851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943872"/>
        <c:axId val="114945408"/>
      </c:barChart>
      <c:catAx>
        <c:axId val="11494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945408"/>
        <c:crosses val="autoZero"/>
        <c:auto val="1"/>
        <c:lblAlgn val="ctr"/>
        <c:lblOffset val="100"/>
        <c:noMultiLvlLbl val="0"/>
      </c:catAx>
      <c:valAx>
        <c:axId val="114945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943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39</c:v>
                </c:pt>
                <c:pt idx="1">
                  <c:v>28</c:v>
                </c:pt>
                <c:pt idx="2">
                  <c:v>148</c:v>
                </c:pt>
                <c:pt idx="3">
                  <c:v>280</c:v>
                </c:pt>
                <c:pt idx="4">
                  <c:v>462</c:v>
                </c:pt>
                <c:pt idx="5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51</c:v>
                </c:pt>
                <c:pt idx="1">
                  <c:v>32</c:v>
                </c:pt>
                <c:pt idx="2">
                  <c:v>126</c:v>
                </c:pt>
                <c:pt idx="3">
                  <c:v>157</c:v>
                </c:pt>
                <c:pt idx="4">
                  <c:v>142</c:v>
                </c:pt>
                <c:pt idx="5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5058944"/>
        <c:axId val="115077120"/>
      </c:barChart>
      <c:catAx>
        <c:axId val="115058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77120"/>
        <c:crosses val="autoZero"/>
        <c:auto val="1"/>
        <c:lblAlgn val="ctr"/>
        <c:lblOffset val="100"/>
        <c:noMultiLvlLbl val="0"/>
      </c:catAx>
      <c:valAx>
        <c:axId val="115077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58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2.5499999999999998</c:v>
                </c:pt>
                <c:pt idx="1">
                  <c:v>0.86</c:v>
                </c:pt>
                <c:pt idx="3">
                  <c:v>1.57</c:v>
                </c:pt>
                <c:pt idx="4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5109888"/>
        <c:axId val="115111424"/>
      </c:barChart>
      <c:catAx>
        <c:axId val="11510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11424"/>
        <c:crosses val="autoZero"/>
        <c:auto val="1"/>
        <c:lblAlgn val="ctr"/>
        <c:lblOffset val="100"/>
        <c:noMultiLvlLbl val="0"/>
      </c:catAx>
      <c:valAx>
        <c:axId val="11511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0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11.864406779661017</c:v>
                </c:pt>
                <c:pt idx="1">
                  <c:v>63.689780084999569</c:v>
                </c:pt>
                <c:pt idx="2">
                  <c:v>14.940502423975319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88.135593220338976</c:v>
                </c:pt>
                <c:pt idx="1">
                  <c:v>36.310219915000431</c:v>
                </c:pt>
                <c:pt idx="2">
                  <c:v>85.059497576024683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167232"/>
        <c:axId val="115168768"/>
      </c:barChart>
      <c:catAx>
        <c:axId val="115167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68768"/>
        <c:crosses val="autoZero"/>
        <c:auto val="1"/>
        <c:lblAlgn val="ctr"/>
        <c:lblOffset val="100"/>
        <c:noMultiLvlLbl val="0"/>
      </c:catAx>
      <c:valAx>
        <c:axId val="1151687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67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15.6</c:v>
                </c:pt>
                <c:pt idx="1">
                  <c:v>14.3</c:v>
                </c:pt>
                <c:pt idx="2">
                  <c:v>17.7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68544"/>
        <c:axId val="116830208"/>
      </c:barChart>
      <c:catAx>
        <c:axId val="1154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30208"/>
        <c:crosses val="autoZero"/>
        <c:auto val="1"/>
        <c:lblAlgn val="ctr"/>
        <c:lblOffset val="100"/>
        <c:noMultiLvlLbl val="0"/>
      </c:catAx>
      <c:valAx>
        <c:axId val="11683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6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850</c:v>
                </c:pt>
                <c:pt idx="1">
                  <c:v>882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987</c:v>
                </c:pt>
                <c:pt idx="1">
                  <c:v>902</c:v>
                </c:pt>
                <c:pt idx="2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90560"/>
        <c:axId val="117096448"/>
      </c:barChart>
      <c:catAx>
        <c:axId val="1170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096448"/>
        <c:crosses val="autoZero"/>
        <c:auto val="1"/>
        <c:lblAlgn val="ctr"/>
        <c:lblOffset val="100"/>
        <c:noMultiLvlLbl val="0"/>
      </c:catAx>
      <c:valAx>
        <c:axId val="11709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090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1390</c:v>
                </c:pt>
                <c:pt idx="1">
                  <c:v>1630</c:v>
                </c:pt>
                <c:pt idx="2">
                  <c:v>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1558</c:v>
                </c:pt>
                <c:pt idx="1">
                  <c:v>1725</c:v>
                </c:pt>
                <c:pt idx="2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25120"/>
        <c:axId val="117543296"/>
      </c:barChart>
      <c:catAx>
        <c:axId val="1175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43296"/>
        <c:crosses val="autoZero"/>
        <c:auto val="1"/>
        <c:lblAlgn val="ctr"/>
        <c:lblOffset val="100"/>
        <c:noMultiLvlLbl val="0"/>
      </c:catAx>
      <c:valAx>
        <c:axId val="117543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525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1147</c:v>
                </c:pt>
                <c:pt idx="1">
                  <c:v>2012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889</c:v>
                </c:pt>
                <c:pt idx="1">
                  <c:v>2091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791488"/>
        <c:axId val="105793024"/>
      </c:barChart>
      <c:catAx>
        <c:axId val="10579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793024"/>
        <c:crosses val="autoZero"/>
        <c:auto val="1"/>
        <c:lblAlgn val="ctr"/>
        <c:lblOffset val="100"/>
        <c:noMultiLvlLbl val="0"/>
      </c:catAx>
      <c:valAx>
        <c:axId val="10579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79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18.545572074983841</c:v>
                </c:pt>
                <c:pt idx="1">
                  <c:v>21.627157343361763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23.086619263089851</c:v>
                </c:pt>
                <c:pt idx="1">
                  <c:v>26.546235981465315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14.899806076276665</c:v>
                </c:pt>
                <c:pt idx="1">
                  <c:v>19.659525888120342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15.371687136393019</c:v>
                </c:pt>
                <c:pt idx="1">
                  <c:v>18.276139950305552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11.522301228183581</c:v>
                </c:pt>
                <c:pt idx="1">
                  <c:v>7.5078906722181173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16.574014221073043</c:v>
                </c:pt>
                <c:pt idx="1">
                  <c:v>6.3830501645289095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7705728"/>
        <c:axId val="117744384"/>
      </c:barChart>
      <c:catAx>
        <c:axId val="117705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744384"/>
        <c:crosses val="autoZero"/>
        <c:auto val="1"/>
        <c:lblAlgn val="ctr"/>
        <c:lblOffset val="100"/>
        <c:noMultiLvlLbl val="0"/>
      </c:catAx>
      <c:valAx>
        <c:axId val="117744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057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44.69</c:v>
                </c:pt>
                <c:pt idx="1">
                  <c:v>44.4</c:v>
                </c:pt>
                <c:pt idx="2">
                  <c:v>8.7799999999999994</c:v>
                </c:pt>
                <c:pt idx="3">
                  <c:v>1.59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45.63</c:v>
                </c:pt>
                <c:pt idx="1">
                  <c:v>38.24</c:v>
                </c:pt>
                <c:pt idx="2">
                  <c:v>12.16</c:v>
                </c:pt>
                <c:pt idx="3">
                  <c:v>3.08</c:v>
                </c:pt>
                <c:pt idx="4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7786112"/>
        <c:axId val="117787648"/>
      </c:barChart>
      <c:catAx>
        <c:axId val="117786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87648"/>
        <c:crosses val="autoZero"/>
        <c:auto val="1"/>
        <c:lblAlgn val="ctr"/>
        <c:lblOffset val="100"/>
        <c:noMultiLvlLbl val="0"/>
      </c:catAx>
      <c:valAx>
        <c:axId val="117787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861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52099</c:v>
                </c:pt>
                <c:pt idx="1">
                  <c:v>57258</c:v>
                </c:pt>
                <c:pt idx="2">
                  <c:v>64946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29632"/>
        <c:axId val="117831168"/>
      </c:barChart>
      <c:catAx>
        <c:axId val="11782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31168"/>
        <c:crosses val="autoZero"/>
        <c:auto val="1"/>
        <c:lblAlgn val="ctr"/>
        <c:lblOffset val="100"/>
        <c:noMultiLvlLbl val="0"/>
      </c:catAx>
      <c:valAx>
        <c:axId val="11783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2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19687</c:v>
                </c:pt>
                <c:pt idx="1">
                  <c:v>19850</c:v>
                </c:pt>
                <c:pt idx="2">
                  <c:v>20432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27915</c:v>
                </c:pt>
                <c:pt idx="1">
                  <c:v>28013</c:v>
                </c:pt>
                <c:pt idx="2">
                  <c:v>27916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44448"/>
        <c:axId val="119145984"/>
      </c:barChart>
      <c:catAx>
        <c:axId val="11914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45984"/>
        <c:crosses val="autoZero"/>
        <c:auto val="1"/>
        <c:lblAlgn val="ctr"/>
        <c:lblOffset val="100"/>
        <c:noMultiLvlLbl val="0"/>
      </c:catAx>
      <c:valAx>
        <c:axId val="11914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4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28.4</c:v>
                </c:pt>
                <c:pt idx="1">
                  <c:v>27</c:v>
                </c:pt>
                <c:pt idx="2">
                  <c:v>1.9</c:v>
                </c:pt>
                <c:pt idx="3">
                  <c:v>42.7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78.382207111488881</c:v>
                </c:pt>
                <c:pt idx="1">
                  <c:v>94.551057571088393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21.617792888511119</c:v>
                </c:pt>
                <c:pt idx="1">
                  <c:v>5.4489424289116117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405184"/>
        <c:axId val="119423360"/>
      </c:barChart>
      <c:catAx>
        <c:axId val="119405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423360"/>
        <c:crosses val="autoZero"/>
        <c:auto val="1"/>
        <c:lblAlgn val="ctr"/>
        <c:lblOffset val="100"/>
        <c:noMultiLvlLbl val="0"/>
      </c:catAx>
      <c:valAx>
        <c:axId val="1194233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4051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140</c:v>
                </c:pt>
                <c:pt idx="1">
                  <c:v>170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60992"/>
        <c:axId val="119462528"/>
      </c:barChart>
      <c:catAx>
        <c:axId val="11946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62528"/>
        <c:crosses val="autoZero"/>
        <c:auto val="1"/>
        <c:lblAlgn val="ctr"/>
        <c:lblOffset val="100"/>
        <c:noMultiLvlLbl val="0"/>
      </c:catAx>
      <c:valAx>
        <c:axId val="11946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60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5.3</c:v>
                </c:pt>
                <c:pt idx="1">
                  <c:v>6.7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83392"/>
        <c:axId val="119513856"/>
      </c:barChart>
      <c:catAx>
        <c:axId val="11948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13856"/>
        <c:crosses val="autoZero"/>
        <c:auto val="1"/>
        <c:lblAlgn val="ctr"/>
        <c:lblOffset val="100"/>
        <c:noMultiLvlLbl val="0"/>
      </c:catAx>
      <c:valAx>
        <c:axId val="11951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8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9.1999999999999993</c:v>
                </c:pt>
                <c:pt idx="1">
                  <c:v>8.8000000000000007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12544"/>
        <c:axId val="119614080"/>
      </c:barChart>
      <c:catAx>
        <c:axId val="1196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14080"/>
        <c:crosses val="autoZero"/>
        <c:auto val="1"/>
        <c:lblAlgn val="ctr"/>
        <c:lblOffset val="100"/>
        <c:noMultiLvlLbl val="0"/>
      </c:catAx>
      <c:valAx>
        <c:axId val="11961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1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1.18</c:v>
                </c:pt>
                <c:pt idx="1">
                  <c:v>3.4</c:v>
                </c:pt>
                <c:pt idx="2">
                  <c:v>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8.11</c:v>
                </c:pt>
                <c:pt idx="1">
                  <c:v>13.3</c:v>
                </c:pt>
                <c:pt idx="2">
                  <c:v>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19653504"/>
        <c:axId val="119655040"/>
      </c:barChart>
      <c:catAx>
        <c:axId val="11965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55040"/>
        <c:crosses val="autoZero"/>
        <c:auto val="1"/>
        <c:lblAlgn val="ctr"/>
        <c:lblOffset val="100"/>
        <c:noMultiLvlLbl val="0"/>
      </c:catAx>
      <c:valAx>
        <c:axId val="11965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65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340</c:v>
                </c:pt>
                <c:pt idx="1">
                  <c:v>546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236</c:v>
                </c:pt>
                <c:pt idx="1">
                  <c:v>558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828736"/>
        <c:axId val="105830272"/>
      </c:barChart>
      <c:catAx>
        <c:axId val="10582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830272"/>
        <c:crosses val="autoZero"/>
        <c:auto val="1"/>
        <c:lblAlgn val="ctr"/>
        <c:lblOffset val="100"/>
        <c:noMultiLvlLbl val="0"/>
      </c:catAx>
      <c:valAx>
        <c:axId val="10583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82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2.1</c:v>
                </c:pt>
                <c:pt idx="2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84480"/>
        <c:axId val="119714944"/>
      </c:barChart>
      <c:catAx>
        <c:axId val="1196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14944"/>
        <c:crosses val="autoZero"/>
        <c:auto val="1"/>
        <c:lblAlgn val="ctr"/>
        <c:lblOffset val="100"/>
        <c:noMultiLvlLbl val="0"/>
      </c:catAx>
      <c:valAx>
        <c:axId val="11971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8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23.1</c:v>
                </c:pt>
                <c:pt idx="1">
                  <c:v>21.3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15.6</c:v>
                </c:pt>
                <c:pt idx="1">
                  <c:v>24.1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61.3</c:v>
                </c:pt>
                <c:pt idx="1">
                  <c:v>54.7</c:v>
                </c:pt>
                <c:pt idx="2">
                  <c:v>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0926592"/>
        <c:axId val="120928128"/>
      </c:barChart>
      <c:catAx>
        <c:axId val="12092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28128"/>
        <c:crosses val="autoZero"/>
        <c:auto val="1"/>
        <c:lblAlgn val="ctr"/>
        <c:lblOffset val="100"/>
        <c:noMultiLvlLbl val="0"/>
      </c:catAx>
      <c:valAx>
        <c:axId val="120928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09265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11803</c:v>
                </c:pt>
                <c:pt idx="1">
                  <c:v>16075</c:v>
                </c:pt>
                <c:pt idx="2">
                  <c:v>28762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2040</c:v>
                </c:pt>
                <c:pt idx="1">
                  <c:v>5731</c:v>
                </c:pt>
                <c:pt idx="2">
                  <c:v>12357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976128"/>
        <c:axId val="120977664"/>
      </c:barChart>
      <c:catAx>
        <c:axId val="12097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77664"/>
        <c:crosses val="autoZero"/>
        <c:auto val="1"/>
        <c:lblAlgn val="ctr"/>
        <c:lblOffset val="100"/>
        <c:noMultiLvlLbl val="0"/>
      </c:catAx>
      <c:valAx>
        <c:axId val="120977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976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45527</c:v>
                </c:pt>
                <c:pt idx="1">
                  <c:v>50408</c:v>
                </c:pt>
                <c:pt idx="2">
                  <c:v>108584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7240</c:v>
                </c:pt>
                <c:pt idx="1">
                  <c:v>14661</c:v>
                </c:pt>
                <c:pt idx="2">
                  <c:v>40380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42048"/>
        <c:axId val="121043584"/>
      </c:barChart>
      <c:catAx>
        <c:axId val="12104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43584"/>
        <c:crosses val="autoZero"/>
        <c:auto val="1"/>
        <c:lblAlgn val="ctr"/>
        <c:lblOffset val="100"/>
        <c:noMultiLvlLbl val="0"/>
      </c:catAx>
      <c:valAx>
        <c:axId val="121043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104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3.9</c:v>
                </c:pt>
                <c:pt idx="1">
                  <c:v>3.1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3.5</c:v>
                </c:pt>
                <c:pt idx="1">
                  <c:v>2.6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091584"/>
        <c:axId val="121093120"/>
      </c:barChart>
      <c:catAx>
        <c:axId val="121091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93120"/>
        <c:crosses val="autoZero"/>
        <c:auto val="1"/>
        <c:lblAlgn val="ctr"/>
        <c:lblOffset val="100"/>
        <c:noMultiLvlLbl val="0"/>
      </c:catAx>
      <c:valAx>
        <c:axId val="121093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1091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20.8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28.3</c:v>
                </c:pt>
                <c:pt idx="1">
                  <c:v>28.7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132928"/>
        <c:axId val="121134464"/>
      </c:barChart>
      <c:catAx>
        <c:axId val="1211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134464"/>
        <c:crosses val="autoZero"/>
        <c:auto val="1"/>
        <c:lblAlgn val="ctr"/>
        <c:lblOffset val="100"/>
        <c:noMultiLvlLbl val="0"/>
      </c:catAx>
      <c:valAx>
        <c:axId val="121134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1329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1234.655</c:v>
                </c:pt>
                <c:pt idx="1">
                  <c:v>3521.1950000000002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72192"/>
        <c:axId val="121273728"/>
      </c:barChart>
      <c:catAx>
        <c:axId val="121272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73728"/>
        <c:crosses val="autoZero"/>
        <c:auto val="1"/>
        <c:lblAlgn val="ctr"/>
        <c:lblOffset val="100"/>
        <c:noMultiLvlLbl val="0"/>
      </c:catAx>
      <c:valAx>
        <c:axId val="121273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7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71489.990000000005</c:v>
                </c:pt>
                <c:pt idx="1">
                  <c:v>115262.09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337344"/>
        <c:axId val="121338880"/>
      </c:barChart>
      <c:catAx>
        <c:axId val="12133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38880"/>
        <c:crosses val="autoZero"/>
        <c:auto val="1"/>
        <c:lblAlgn val="ctr"/>
        <c:lblOffset val="100"/>
        <c:noMultiLvlLbl val="0"/>
      </c:catAx>
      <c:valAx>
        <c:axId val="12133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3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108</c:v>
                </c:pt>
                <c:pt idx="1">
                  <c:v>132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89</c:v>
                </c:pt>
                <c:pt idx="1">
                  <c:v>102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98784"/>
        <c:axId val="121400320"/>
      </c:barChart>
      <c:catAx>
        <c:axId val="12139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00320"/>
        <c:crosses val="autoZero"/>
        <c:auto val="1"/>
        <c:lblAlgn val="ctr"/>
        <c:lblOffset val="100"/>
        <c:noMultiLvlLbl val="0"/>
      </c:catAx>
      <c:valAx>
        <c:axId val="12140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98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96705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97503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192012</v>
      </c>
      <c r="C4" s="35">
        <v>96634</v>
      </c>
      <c r="D4" s="63">
        <v>95378</v>
      </c>
      <c r="E4" s="211"/>
    </row>
    <row r="5" spans="1:5" ht="30" x14ac:dyDescent="0.25">
      <c r="A5" s="201" t="s">
        <v>716</v>
      </c>
      <c r="B5" s="72">
        <v>184009</v>
      </c>
      <c r="C5" s="61">
        <v>92797</v>
      </c>
      <c r="D5" s="111">
        <v>91212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17697</v>
      </c>
      <c r="C4" s="71">
        <v>27620</v>
      </c>
    </row>
    <row r="5" spans="1:6" x14ac:dyDescent="0.25">
      <c r="A5" s="286" t="s">
        <v>719</v>
      </c>
      <c r="B5" s="214">
        <v>9616</v>
      </c>
      <c r="C5" s="214">
        <v>11805</v>
      </c>
    </row>
    <row r="6" spans="1:6" x14ac:dyDescent="0.25">
      <c r="A6" s="286" t="s">
        <v>720</v>
      </c>
      <c r="B6" s="214">
        <v>12212</v>
      </c>
      <c r="C6" s="214">
        <v>12874</v>
      </c>
    </row>
    <row r="7" spans="1:6" x14ac:dyDescent="0.25">
      <c r="A7" s="286" t="s">
        <v>721</v>
      </c>
      <c r="B7" s="214">
        <v>17125</v>
      </c>
      <c r="C7" s="214">
        <v>14079</v>
      </c>
    </row>
    <row r="8" spans="1:6" x14ac:dyDescent="0.25">
      <c r="A8" s="286" t="s">
        <v>722</v>
      </c>
      <c r="B8" s="214">
        <v>115</v>
      </c>
      <c r="C8" s="214">
        <v>428</v>
      </c>
    </row>
    <row r="9" spans="1:6" x14ac:dyDescent="0.25">
      <c r="A9" s="286" t="s">
        <v>723</v>
      </c>
      <c r="B9" s="214">
        <v>6864</v>
      </c>
      <c r="C9" s="214">
        <v>6327</v>
      </c>
    </row>
    <row r="10" spans="1:6" ht="30" x14ac:dyDescent="0.25">
      <c r="A10" s="293" t="s">
        <v>724</v>
      </c>
      <c r="B10" s="214">
        <v>12114</v>
      </c>
      <c r="C10" s="214">
        <v>1757</v>
      </c>
    </row>
    <row r="11" spans="1:6" x14ac:dyDescent="0.25">
      <c r="A11" s="286" t="s">
        <v>887</v>
      </c>
      <c r="B11" s="214">
        <v>3416</v>
      </c>
      <c r="C11" s="214">
        <v>5032</v>
      </c>
    </row>
    <row r="12" spans="1:6" x14ac:dyDescent="0.25">
      <c r="A12" s="294" t="s">
        <v>16</v>
      </c>
      <c r="B12" s="1">
        <f>SUM(B4:B11)</f>
        <v>79159</v>
      </c>
      <c r="C12" s="1">
        <f>SUM(C4:C11)</f>
        <v>79922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20945</v>
      </c>
      <c r="C19" s="71">
        <v>29285</v>
      </c>
    </row>
    <row r="20" spans="1:3" x14ac:dyDescent="0.25">
      <c r="A20" s="286" t="s">
        <v>719</v>
      </c>
      <c r="B20" s="214">
        <v>11811</v>
      </c>
      <c r="C20" s="214">
        <v>14369</v>
      </c>
    </row>
    <row r="21" spans="1:3" x14ac:dyDescent="0.25">
      <c r="A21" s="286" t="s">
        <v>720</v>
      </c>
      <c r="B21" s="214">
        <v>14148</v>
      </c>
      <c r="C21" s="214">
        <v>15190</v>
      </c>
    </row>
    <row r="22" spans="1:3" x14ac:dyDescent="0.25">
      <c r="A22" s="286" t="s">
        <v>721</v>
      </c>
      <c r="B22" s="214">
        <v>18877</v>
      </c>
      <c r="C22" s="214">
        <v>17967</v>
      </c>
    </row>
    <row r="23" spans="1:3" x14ac:dyDescent="0.25">
      <c r="A23" s="286" t="s">
        <v>722</v>
      </c>
      <c r="B23" s="214">
        <v>398</v>
      </c>
      <c r="C23" s="214">
        <v>873</v>
      </c>
    </row>
    <row r="24" spans="1:3" x14ac:dyDescent="0.25">
      <c r="A24" s="286" t="s">
        <v>723</v>
      </c>
      <c r="B24" s="214">
        <v>6545</v>
      </c>
      <c r="C24" s="214">
        <v>5636</v>
      </c>
    </row>
    <row r="25" spans="1:3" ht="30" x14ac:dyDescent="0.25">
      <c r="A25" s="293" t="s">
        <v>724</v>
      </c>
      <c r="B25" s="214">
        <v>18710</v>
      </c>
      <c r="C25" s="214">
        <v>4709</v>
      </c>
    </row>
    <row r="26" spans="1:3" x14ac:dyDescent="0.25">
      <c r="A26" s="286" t="s">
        <v>887</v>
      </c>
      <c r="B26" s="214">
        <v>5095</v>
      </c>
      <c r="C26" s="214">
        <v>9244</v>
      </c>
    </row>
    <row r="27" spans="1:3" x14ac:dyDescent="0.25">
      <c r="A27" s="294" t="s">
        <v>16</v>
      </c>
      <c r="B27" s="1">
        <f>SUM(B19:B26)</f>
        <v>96529</v>
      </c>
      <c r="C27" s="1">
        <f>SUM(C19:C26)</f>
        <v>97273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72.98</v>
      </c>
      <c r="C4" s="1018">
        <v>70.39</v>
      </c>
      <c r="D4" s="1018">
        <v>75.91</v>
      </c>
      <c r="E4" s="1019">
        <v>55</v>
      </c>
      <c r="F4" s="1019">
        <v>99.6</v>
      </c>
      <c r="G4" s="1020">
        <v>40.200000000000003</v>
      </c>
      <c r="H4" s="1021">
        <v>39.299999999999997</v>
      </c>
      <c r="I4" s="1022">
        <v>41.2</v>
      </c>
      <c r="J4" s="1019">
        <v>9.1999999999999993</v>
      </c>
    </row>
    <row r="5" spans="1:12" x14ac:dyDescent="0.25">
      <c r="A5" s="498">
        <v>2021</v>
      </c>
      <c r="B5" s="757">
        <v>71.47</v>
      </c>
      <c r="C5" s="758">
        <v>68.930000000000007</v>
      </c>
      <c r="D5" s="758">
        <v>74.28</v>
      </c>
      <c r="E5" s="1023">
        <v>55</v>
      </c>
      <c r="F5" s="1023">
        <v>101.5</v>
      </c>
      <c r="G5" s="1024">
        <v>40.4</v>
      </c>
      <c r="H5" s="1025">
        <v>39.4</v>
      </c>
      <c r="I5" s="1026">
        <v>41.3</v>
      </c>
      <c r="J5" s="1023">
        <v>8.8000000000000007</v>
      </c>
    </row>
    <row r="6" spans="1:12" x14ac:dyDescent="0.25">
      <c r="A6" s="499">
        <v>2022</v>
      </c>
      <c r="B6" s="1011">
        <v>75.87</v>
      </c>
      <c r="C6" s="1012">
        <v>73.97</v>
      </c>
      <c r="D6" s="1012">
        <v>77.930000000000007</v>
      </c>
      <c r="E6" s="1013">
        <v>55</v>
      </c>
      <c r="F6" s="1013">
        <v>118.7</v>
      </c>
      <c r="G6" s="1014">
        <v>41.7</v>
      </c>
      <c r="H6" s="1015">
        <v>40.9</v>
      </c>
      <c r="I6" s="1016">
        <v>42.5</v>
      </c>
      <c r="J6" s="1013">
        <v>8.8000000000000007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9.1999999999999993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8.8000000000000007</v>
      </c>
    </row>
    <row r="13" spans="1:12" x14ac:dyDescent="0.25">
      <c r="A13" s="633">
        <f t="shared" si="0"/>
        <v>2022</v>
      </c>
      <c r="B13" s="627">
        <f t="shared" si="1"/>
        <v>8.8000000000000007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42350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48348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24.9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64946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18427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103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42959</v>
      </c>
      <c r="C5" s="70">
        <v>47602</v>
      </c>
      <c r="D5" s="55">
        <v>27915</v>
      </c>
      <c r="E5" s="110">
        <v>19687</v>
      </c>
      <c r="F5" s="55">
        <v>24.4</v>
      </c>
      <c r="G5" s="55">
        <v>28.3</v>
      </c>
      <c r="H5" s="110">
        <v>20.399999999999999</v>
      </c>
      <c r="I5" s="55"/>
      <c r="J5" s="70"/>
      <c r="K5" s="55"/>
      <c r="L5" s="55"/>
      <c r="M5" s="71">
        <v>98</v>
      </c>
      <c r="N5" s="71">
        <v>89</v>
      </c>
      <c r="O5" s="71">
        <v>108</v>
      </c>
    </row>
    <row r="6" spans="1:16" x14ac:dyDescent="0.25">
      <c r="A6" s="215">
        <v>2021</v>
      </c>
      <c r="B6" s="212">
        <v>42411</v>
      </c>
      <c r="C6" s="212">
        <v>47863</v>
      </c>
      <c r="D6" s="58">
        <v>28013</v>
      </c>
      <c r="E6" s="160">
        <v>19850</v>
      </c>
      <c r="F6" s="58">
        <v>24.8</v>
      </c>
      <c r="G6" s="58">
        <v>28.7</v>
      </c>
      <c r="H6" s="160">
        <v>20.8</v>
      </c>
      <c r="I6" s="58">
        <v>52099</v>
      </c>
      <c r="J6" s="212">
        <v>22366</v>
      </c>
      <c r="K6" s="58">
        <v>9868</v>
      </c>
      <c r="L6" s="58">
        <v>12498</v>
      </c>
      <c r="M6" s="214">
        <v>117</v>
      </c>
      <c r="N6" s="214">
        <v>102</v>
      </c>
      <c r="O6" s="214">
        <v>132</v>
      </c>
    </row>
    <row r="7" spans="1:16" x14ac:dyDescent="0.25">
      <c r="A7" s="229">
        <v>2022</v>
      </c>
      <c r="B7" s="167">
        <v>42350</v>
      </c>
      <c r="C7" s="167">
        <v>48348</v>
      </c>
      <c r="D7" s="94">
        <v>27916</v>
      </c>
      <c r="E7" s="169">
        <v>20432</v>
      </c>
      <c r="F7" s="94">
        <v>24.9</v>
      </c>
      <c r="G7" s="58">
        <v>28.6</v>
      </c>
      <c r="H7" s="160">
        <v>21.1</v>
      </c>
      <c r="I7" s="94">
        <v>57258</v>
      </c>
      <c r="J7" s="167">
        <v>19871</v>
      </c>
      <c r="K7" s="94">
        <v>8708</v>
      </c>
      <c r="L7" s="94">
        <v>11163</v>
      </c>
      <c r="M7" s="214">
        <v>103</v>
      </c>
      <c r="N7" s="214">
        <v>90</v>
      </c>
      <c r="O7" s="214">
        <v>116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64946</v>
      </c>
      <c r="J8" s="1072">
        <v>18427</v>
      </c>
      <c r="K8" s="1073">
        <v>8130</v>
      </c>
      <c r="L8" s="1073">
        <v>10297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52099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57258</v>
      </c>
      <c r="F14" s="514">
        <f>A5</f>
        <v>2020</v>
      </c>
      <c r="G14" s="310">
        <f>IF(ISBLANK(E5),"",E5)</f>
        <v>19687</v>
      </c>
      <c r="H14" s="310">
        <f>IF(ISBLANK(D5),"",D5)</f>
        <v>27915</v>
      </c>
      <c r="K14" s="514">
        <f>A6</f>
        <v>2021</v>
      </c>
      <c r="L14" s="310">
        <f>IF(ISBLANK(L6),"",L6)</f>
        <v>12498</v>
      </c>
      <c r="M14" s="310">
        <f>IF(ISBLANK(K6),"",K6)</f>
        <v>9868</v>
      </c>
    </row>
    <row r="15" spans="1:16" x14ac:dyDescent="0.25">
      <c r="A15" s="481">
        <f>A8</f>
        <v>2023</v>
      </c>
      <c r="B15" s="311">
        <f t="shared" si="0"/>
        <v>64946</v>
      </c>
      <c r="F15" s="486">
        <f t="shared" ref="F15:F16" si="1">A6</f>
        <v>2021</v>
      </c>
      <c r="G15" s="479">
        <f t="shared" ref="G15:G16" si="2">IF(ISBLANK(E6),"",E6)</f>
        <v>19850</v>
      </c>
      <c r="H15" s="479">
        <f t="shared" ref="H15:H16" si="3">IF(ISBLANK(D6),"",D6)</f>
        <v>28013</v>
      </c>
      <c r="K15" s="486">
        <f>A7</f>
        <v>2022</v>
      </c>
      <c r="L15" s="479">
        <f t="shared" ref="L15:L16" si="4">IF(ISBLANK(L7),"",L7)</f>
        <v>11163</v>
      </c>
      <c r="M15" s="479">
        <f t="shared" ref="M15:M16" si="5">IF(ISBLANK(K7),"",K7)</f>
        <v>8708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20432</v>
      </c>
      <c r="H16" s="311">
        <f t="shared" si="3"/>
        <v>27916</v>
      </c>
      <c r="K16" s="481">
        <f>A8</f>
        <v>2023</v>
      </c>
      <c r="L16" s="311">
        <f t="shared" si="4"/>
        <v>10297</v>
      </c>
      <c r="M16" s="311">
        <f t="shared" si="5"/>
        <v>8130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42959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42411</v>
      </c>
      <c r="C21" s="373"/>
      <c r="D21" s="197"/>
      <c r="F21" s="514">
        <f>A5</f>
        <v>2020</v>
      </c>
      <c r="G21" s="310">
        <f>IF(ISBLANK(E5),"",E5)</f>
        <v>19687</v>
      </c>
      <c r="H21" s="310">
        <f>IF(ISBLANK(D5),"",D5)</f>
        <v>27915</v>
      </c>
      <c r="K21" s="514">
        <f>A6</f>
        <v>2021</v>
      </c>
      <c r="L21" s="310">
        <f>IF(ISBLANK(L6),"",L6)</f>
        <v>12498</v>
      </c>
      <c r="M21" s="310">
        <f>IF(ISBLANK(K6),"",K6)</f>
        <v>9868</v>
      </c>
    </row>
    <row r="22" spans="1:15" x14ac:dyDescent="0.25">
      <c r="A22" s="481">
        <f t="shared" si="6"/>
        <v>2022</v>
      </c>
      <c r="B22" s="311">
        <f t="shared" si="7"/>
        <v>42350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19850</v>
      </c>
      <c r="H22" s="479">
        <f t="shared" ref="H22:H23" si="10">IF(ISBLANK(D6),"",D6)</f>
        <v>28013</v>
      </c>
      <c r="K22" s="486">
        <f>A7</f>
        <v>2022</v>
      </c>
      <c r="L22" s="479">
        <f>IF(ISBLANK(L7),"",L7)</f>
        <v>11163</v>
      </c>
      <c r="M22" s="479">
        <f>IF(ISBLANK(K7),"",K7)</f>
        <v>8708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20432</v>
      </c>
      <c r="H23" s="311">
        <f t="shared" si="10"/>
        <v>27916</v>
      </c>
      <c r="K23" s="481">
        <f>A8</f>
        <v>2023</v>
      </c>
      <c r="L23" s="311">
        <f>IF(ISBLANK(L8),"",L8)</f>
        <v>10297</v>
      </c>
      <c r="M23" s="311">
        <f>IF(ISBLANK(K8),"",K8)</f>
        <v>8130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42959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42411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42350</v>
      </c>
      <c r="C28" s="373"/>
      <c r="D28" s="197"/>
      <c r="F28" s="514">
        <f>A5</f>
        <v>2020</v>
      </c>
      <c r="G28" s="310">
        <f>IF(ISBLANK(H5),"",H5)</f>
        <v>20.399999999999999</v>
      </c>
      <c r="H28" s="310">
        <f>IF(ISBLANK(G5),"",G5)</f>
        <v>28.3</v>
      </c>
      <c r="K28" s="514">
        <f>A5</f>
        <v>2020</v>
      </c>
      <c r="L28" s="310">
        <f>IF(ISBLANK(O5),"",O5)</f>
        <v>108</v>
      </c>
      <c r="M28" s="310">
        <f>IF(ISBLANK(N5),"",N5)</f>
        <v>89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20.8</v>
      </c>
      <c r="H29" s="479">
        <f t="shared" ref="H29:H30" si="15">IF(ISBLANK(G6),"",G6)</f>
        <v>28.7</v>
      </c>
      <c r="K29" s="486">
        <f t="shared" ref="K29:K30" si="16">A6</f>
        <v>2021</v>
      </c>
      <c r="L29" s="479">
        <f t="shared" ref="L29:L30" si="17">IF(ISBLANK(O6),"",O6)</f>
        <v>132</v>
      </c>
      <c r="M29" s="479">
        <f t="shared" ref="M29:M30" si="18">IF(ISBLANK(N6),"",N6)</f>
        <v>102</v>
      </c>
    </row>
    <row r="30" spans="1:15" x14ac:dyDescent="0.25">
      <c r="F30" s="481">
        <f t="shared" si="13"/>
        <v>2022</v>
      </c>
      <c r="G30" s="311">
        <f t="shared" si="14"/>
        <v>21.1</v>
      </c>
      <c r="H30" s="311">
        <f t="shared" si="15"/>
        <v>28.6</v>
      </c>
      <c r="K30" s="481">
        <f t="shared" si="16"/>
        <v>2022</v>
      </c>
      <c r="L30" s="311">
        <f t="shared" si="17"/>
        <v>116</v>
      </c>
      <c r="M30" s="311">
        <f t="shared" si="18"/>
        <v>90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20.399999999999999</v>
      </c>
      <c r="H35" s="310">
        <f>IF(ISBLANK(G5),"",G5)</f>
        <v>28.3</v>
      </c>
      <c r="K35" s="514">
        <f>A5</f>
        <v>2020</v>
      </c>
      <c r="L35" s="310">
        <f>IF(ISBLANK(O5),"",O5)</f>
        <v>108</v>
      </c>
      <c r="M35" s="310">
        <f>IF(ISBLANK(N5),"",N5)</f>
        <v>89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20.8</v>
      </c>
      <c r="H36" s="479">
        <f t="shared" ref="H36:H37" si="21">IF(ISBLANK(G6),"",G6)</f>
        <v>28.7</v>
      </c>
      <c r="K36" s="486">
        <f t="shared" ref="K36:K37" si="22">A6</f>
        <v>2021</v>
      </c>
      <c r="L36" s="479">
        <f t="shared" ref="L36:L37" si="23">IF(ISBLANK(O6),"",O6)</f>
        <v>132</v>
      </c>
      <c r="M36" s="479">
        <f t="shared" ref="M36:M37" si="24">IF(ISBLANK(N6),"",N6)</f>
        <v>102</v>
      </c>
    </row>
    <row r="37" spans="6:15" x14ac:dyDescent="0.25">
      <c r="F37" s="481">
        <f t="shared" si="19"/>
        <v>2022</v>
      </c>
      <c r="G37" s="311">
        <f t="shared" si="20"/>
        <v>21.1</v>
      </c>
      <c r="H37" s="311">
        <f t="shared" si="21"/>
        <v>28.6</v>
      </c>
      <c r="K37" s="481">
        <f t="shared" si="22"/>
        <v>2022</v>
      </c>
      <c r="L37" s="311">
        <f t="shared" si="23"/>
        <v>116</v>
      </c>
      <c r="M37" s="311">
        <f t="shared" si="24"/>
        <v>90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21.3</v>
      </c>
      <c r="C6" s="35">
        <v>20.9</v>
      </c>
      <c r="D6" s="63">
        <v>21.5</v>
      </c>
      <c r="E6" s="35">
        <v>56.8</v>
      </c>
      <c r="F6" s="35">
        <v>53</v>
      </c>
      <c r="G6" s="35">
        <v>59.8</v>
      </c>
      <c r="H6" s="292">
        <v>22</v>
      </c>
      <c r="I6" s="35">
        <v>26.1</v>
      </c>
      <c r="J6" s="63">
        <v>18.7</v>
      </c>
      <c r="M6" s="127" t="s">
        <v>16</v>
      </c>
      <c r="N6" s="935">
        <f>IF(ISBLANK(B8),"",B8)</f>
        <v>20.5</v>
      </c>
      <c r="O6" s="935">
        <f>IF(ISBLANK(E8),"",E8)</f>
        <v>54.2</v>
      </c>
      <c r="P6" s="128">
        <f>IF(ISBLANK(H8),"",H8)</f>
        <v>25.3</v>
      </c>
    </row>
    <row r="7" spans="1:19" x14ac:dyDescent="0.25">
      <c r="A7" s="286">
        <v>2022</v>
      </c>
      <c r="B7" s="167">
        <v>20.5</v>
      </c>
      <c r="C7" s="94">
        <v>19.3</v>
      </c>
      <c r="D7" s="169">
        <v>21.5</v>
      </c>
      <c r="E7" s="94">
        <v>55.4</v>
      </c>
      <c r="F7" s="94">
        <v>52</v>
      </c>
      <c r="G7" s="94">
        <v>57.9</v>
      </c>
      <c r="H7" s="167">
        <v>24.1</v>
      </c>
      <c r="I7" s="94">
        <v>28.7</v>
      </c>
      <c r="J7" s="169">
        <v>20.5</v>
      </c>
    </row>
    <row r="8" spans="1:19" x14ac:dyDescent="0.25">
      <c r="A8" s="218">
        <v>2023</v>
      </c>
      <c r="B8" s="167">
        <v>20.5</v>
      </c>
      <c r="C8" s="94">
        <v>20.100000000000001</v>
      </c>
      <c r="D8" s="169">
        <v>20.8</v>
      </c>
      <c r="E8" s="94">
        <v>54.2</v>
      </c>
      <c r="F8" s="94">
        <v>50.7</v>
      </c>
      <c r="G8" s="94">
        <v>57</v>
      </c>
      <c r="H8" s="167">
        <v>25.3</v>
      </c>
      <c r="I8" s="94">
        <v>29.2</v>
      </c>
      <c r="J8" s="169">
        <v>22.2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20.8</v>
      </c>
      <c r="O12" s="936">
        <f>IF(ISBLANK(G8),"",G8)</f>
        <v>57</v>
      </c>
      <c r="P12" s="938">
        <f>IF(ISBLANK(J8),"",J8)</f>
        <v>22.2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20.100000000000001</v>
      </c>
      <c r="O13" s="937">
        <f>IF(ISBLANK(F8),"",F8)</f>
        <v>50.7</v>
      </c>
      <c r="P13" s="939">
        <f>IF(ISBLANK(I8),"",I8)</f>
        <v>29.2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20.5</v>
      </c>
      <c r="O20" s="935">
        <f>IF(ISBLANK(E8),"",E8)</f>
        <v>54.2</v>
      </c>
      <c r="P20" s="940">
        <f>IF(ISBLANK(H8),"",H8)</f>
        <v>25.3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20.8</v>
      </c>
      <c r="O24" s="936">
        <f>IF(ISBLANK(G8),"",G8)</f>
        <v>57</v>
      </c>
      <c r="P24" s="938">
        <f>IF(ISBLANK(J8),"",J8)</f>
        <v>22.2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20.100000000000001</v>
      </c>
      <c r="O25" s="937">
        <f>IF(ISBLANK(F8),"",F8)</f>
        <v>50.7</v>
      </c>
      <c r="P25" s="939">
        <f>IF(ISBLANK(I8),"",I8)</f>
        <v>29.2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8370822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43102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8377169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43135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21647081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111463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1933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7044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680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1004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3311955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29</v>
      </c>
      <c r="E20" s="600">
        <v>27.9</v>
      </c>
      <c r="F20" s="600">
        <v>28.4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</v>
      </c>
      <c r="E21" s="751">
        <v>26.6</v>
      </c>
      <c r="F21" s="751">
        <v>27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5.8</v>
      </c>
      <c r="E22" s="752">
        <v>1.9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28.4</v>
      </c>
      <c r="C30" s="204" t="s">
        <v>493</v>
      </c>
    </row>
    <row r="31" spans="1:11" x14ac:dyDescent="0.25">
      <c r="A31" s="698" t="s">
        <v>1430</v>
      </c>
      <c r="B31" s="734">
        <f>F21</f>
        <v>27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42.7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1979</v>
      </c>
      <c r="C4" s="71">
        <v>117</v>
      </c>
      <c r="D4" s="71">
        <v>117</v>
      </c>
      <c r="G4" s="217">
        <f>A4</f>
        <v>2021</v>
      </c>
      <c r="H4" s="289">
        <f>IF(ISBLANK(C4),"",C4)</f>
        <v>117</v>
      </c>
      <c r="I4" s="289">
        <f>IF(ISBLANK(D4),"",D4)</f>
        <v>117</v>
      </c>
    </row>
    <row r="5" spans="1:9" x14ac:dyDescent="0.25">
      <c r="A5" s="286">
        <v>2022</v>
      </c>
      <c r="B5" s="214">
        <v>1979</v>
      </c>
      <c r="C5" s="214">
        <v>132</v>
      </c>
      <c r="D5" s="214">
        <v>135</v>
      </c>
      <c r="G5" s="286">
        <f t="shared" ref="G5:G6" si="0">A5</f>
        <v>2022</v>
      </c>
      <c r="H5" s="290">
        <f t="shared" ref="H5:H6" si="1">IF(ISBLANK(C5),"",C5)</f>
        <v>132</v>
      </c>
      <c r="I5" s="290">
        <f t="shared" ref="I5:I6" si="2">IF(ISBLANK(D5),"",D5)</f>
        <v>135</v>
      </c>
    </row>
    <row r="6" spans="1:9" x14ac:dyDescent="0.25">
      <c r="A6" s="218">
        <v>2023</v>
      </c>
      <c r="B6" s="168">
        <v>1933</v>
      </c>
      <c r="C6" s="168">
        <v>136</v>
      </c>
      <c r="D6" s="168">
        <v>109</v>
      </c>
      <c r="G6" s="219">
        <f t="shared" si="0"/>
        <v>2023</v>
      </c>
      <c r="H6" s="291">
        <f t="shared" si="1"/>
        <v>136</v>
      </c>
      <c r="I6" s="291">
        <f t="shared" si="2"/>
        <v>109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117</v>
      </c>
      <c r="I12" s="289">
        <f>IF(ISBLANK(D4),"",D4)</f>
        <v>117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132</v>
      </c>
      <c r="I13" s="290">
        <f t="shared" si="4"/>
        <v>135</v>
      </c>
    </row>
    <row r="14" spans="1:9" x14ac:dyDescent="0.25">
      <c r="G14" s="219">
        <f t="shared" si="3"/>
        <v>2023</v>
      </c>
      <c r="H14" s="291">
        <f t="shared" ref="H14:I14" si="5">IF(ISBLANK(C6),"",C6)</f>
        <v>136</v>
      </c>
      <c r="I14" s="291">
        <f t="shared" si="5"/>
        <v>109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6537</v>
      </c>
      <c r="C23" s="71">
        <v>521</v>
      </c>
      <c r="D23" s="71">
        <v>810</v>
      </c>
      <c r="G23" s="217">
        <f>A23</f>
        <v>2021</v>
      </c>
      <c r="H23" s="289">
        <f>IF(ISBLANK(C23),"",C23)</f>
        <v>521</v>
      </c>
      <c r="I23" s="289">
        <f>IF(ISBLANK(D23),"",D23)</f>
        <v>810</v>
      </c>
    </row>
    <row r="24" spans="1:13" x14ac:dyDescent="0.25">
      <c r="A24" s="286">
        <v>2022</v>
      </c>
      <c r="B24" s="214">
        <v>6708</v>
      </c>
      <c r="C24" s="214">
        <v>692</v>
      </c>
      <c r="D24" s="214">
        <v>857</v>
      </c>
      <c r="G24" s="286">
        <f t="shared" ref="G24:G25" si="6">A24</f>
        <v>2022</v>
      </c>
      <c r="H24" s="290">
        <f t="shared" ref="H24:H25" si="7">IF(ISBLANK(C24),"",C24)</f>
        <v>692</v>
      </c>
      <c r="I24" s="290">
        <f t="shared" ref="I24:I25" si="8">IF(ISBLANK(D24),"",D24)</f>
        <v>857</v>
      </c>
    </row>
    <row r="25" spans="1:13" x14ac:dyDescent="0.25">
      <c r="A25" s="218">
        <v>2023</v>
      </c>
      <c r="B25" s="168">
        <v>7044</v>
      </c>
      <c r="C25" s="168">
        <v>680</v>
      </c>
      <c r="D25" s="168">
        <v>1004</v>
      </c>
      <c r="G25" s="219">
        <f t="shared" si="6"/>
        <v>2023</v>
      </c>
      <c r="H25" s="291">
        <f t="shared" si="7"/>
        <v>680</v>
      </c>
      <c r="I25" s="291">
        <f t="shared" si="8"/>
        <v>1004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521</v>
      </c>
      <c r="I31" s="289">
        <f>IF(ISBLANK(D23),"",D23)</f>
        <v>810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692</v>
      </c>
      <c r="I32" s="290">
        <f t="shared" si="10"/>
        <v>857</v>
      </c>
    </row>
    <row r="33" spans="7:9" x14ac:dyDescent="0.25">
      <c r="G33" s="219">
        <f t="shared" si="9"/>
        <v>2023</v>
      </c>
      <c r="H33" s="291">
        <f t="shared" ref="H33:I33" si="11">IF(ISBLANK(C25),"",C25)</f>
        <v>680</v>
      </c>
      <c r="I33" s="291">
        <f t="shared" si="11"/>
        <v>1004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5216341</v>
      </c>
      <c r="C4" s="1077">
        <v>26745</v>
      </c>
      <c r="D4" s="110">
        <v>4496802</v>
      </c>
      <c r="E4" s="70">
        <v>23056</v>
      </c>
      <c r="F4" s="1076">
        <v>1039659</v>
      </c>
      <c r="G4" s="70">
        <v>5330</v>
      </c>
      <c r="H4" s="1078">
        <v>17962279</v>
      </c>
      <c r="I4" s="1077">
        <v>92095</v>
      </c>
    </row>
    <row r="5" spans="1:9" x14ac:dyDescent="0.25">
      <c r="A5" s="587">
        <v>2021</v>
      </c>
      <c r="B5" s="1079">
        <v>5836005</v>
      </c>
      <c r="C5" s="1080">
        <v>30227</v>
      </c>
      <c r="D5" s="160">
        <v>5559096</v>
      </c>
      <c r="E5" s="212">
        <v>28793</v>
      </c>
      <c r="F5" s="1079">
        <v>393136</v>
      </c>
      <c r="G5" s="212">
        <v>2036</v>
      </c>
      <c r="H5" s="1081">
        <v>20914069</v>
      </c>
      <c r="I5" s="1080">
        <v>108322</v>
      </c>
    </row>
    <row r="6" spans="1:9" x14ac:dyDescent="0.25">
      <c r="A6" s="588">
        <v>2022</v>
      </c>
      <c r="B6" s="1082">
        <v>6139911</v>
      </c>
      <c r="C6" s="1083">
        <v>31615</v>
      </c>
      <c r="D6" s="169">
        <v>5841417</v>
      </c>
      <c r="E6" s="167">
        <v>30078</v>
      </c>
      <c r="F6" s="1082">
        <v>408053</v>
      </c>
      <c r="G6" s="167">
        <v>2101</v>
      </c>
      <c r="H6" s="1084">
        <v>21647081</v>
      </c>
      <c r="I6" s="1083">
        <v>111463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1933090</v>
      </c>
      <c r="C4" s="1076">
        <v>6762193</v>
      </c>
      <c r="D4" s="1077">
        <v>34671</v>
      </c>
      <c r="E4" s="1076">
        <v>6856178</v>
      </c>
      <c r="F4" s="1077">
        <v>35152</v>
      </c>
    </row>
    <row r="5" spans="1:6" x14ac:dyDescent="0.25">
      <c r="A5" s="480">
        <v>2021</v>
      </c>
      <c r="B5" s="1081">
        <v>2185454</v>
      </c>
      <c r="C5" s="1079">
        <v>8016341</v>
      </c>
      <c r="D5" s="1080">
        <v>41520</v>
      </c>
      <c r="E5" s="1079">
        <v>7645898</v>
      </c>
      <c r="F5" s="1080">
        <v>39601</v>
      </c>
    </row>
    <row r="6" spans="1:6" ht="15.75" thickBot="1" x14ac:dyDescent="0.3">
      <c r="A6" s="960">
        <v>2022</v>
      </c>
      <c r="B6" s="1085">
        <v>3311955</v>
      </c>
      <c r="C6" s="1086">
        <v>8370822</v>
      </c>
      <c r="D6" s="1087">
        <v>43102</v>
      </c>
      <c r="E6" s="1086">
        <v>8377169</v>
      </c>
      <c r="F6" s="1087">
        <v>43135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Пчињска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3520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363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194208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13.6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-4.4000000000000004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75.87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41.7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118.7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3.18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192012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184009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6324</v>
      </c>
      <c r="C63" s="548">
        <f>IF(ISBLANK('DEM2'!C7),"-",'DEM2'!C7)</f>
        <v>6879</v>
      </c>
      <c r="D63" s="548"/>
      <c r="E63" s="548">
        <f>IF(ISBLANK('DEM2'!D8),"-",'DEM2'!D8)</f>
        <v>6660</v>
      </c>
      <c r="F63" s="548">
        <f>IF(ISBLANK('DEM2'!C8),"-",'DEM2'!C8)</f>
        <v>7193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7504</v>
      </c>
      <c r="C64" s="317">
        <f>IF(ISBLANK('DEM2'!F7),"-",'DEM2'!F7)</f>
        <v>8281</v>
      </c>
      <c r="D64" s="789"/>
      <c r="E64" s="317">
        <f>IF(ISBLANK('DEM2'!G8),"-",'DEM2'!G8)</f>
        <v>7497</v>
      </c>
      <c r="F64" s="317">
        <f>IF(ISBLANK('DEM2'!F8),"-",'DEM2'!F8)</f>
        <v>8029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5114</v>
      </c>
      <c r="C65" s="345">
        <f>IF(ISBLANK('DEM2'!I7),"-",'DEM2'!I7)</f>
        <v>5518</v>
      </c>
      <c r="D65" s="393"/>
      <c r="E65" s="345">
        <f>IF(ISBLANK('DEM2'!J8),"-",'DEM2'!J8)</f>
        <v>4391</v>
      </c>
      <c r="F65" s="345">
        <f>IF(ISBLANK('DEM2'!I8),"-",'DEM2'!I8)</f>
        <v>4555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17530</v>
      </c>
      <c r="C66" s="317">
        <f>IF(ISBLANK('DEM2'!L7),"-",'DEM2'!L7)</f>
        <v>19118</v>
      </c>
      <c r="D66" s="395"/>
      <c r="E66" s="317">
        <f>IF(ISBLANK('DEM2'!M8),"-",'DEM2'!M8)</f>
        <v>17431</v>
      </c>
      <c r="F66" s="317">
        <f>IF(ISBLANK('DEM2'!L8),"-",'DEM2'!L8)</f>
        <v>18554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19366</v>
      </c>
      <c r="C67" s="317">
        <f>IF(ISBLANK('DEM2'!O7),"-",'DEM2'!O7)</f>
        <v>21289</v>
      </c>
      <c r="D67" s="395"/>
      <c r="E67" s="317">
        <f>IF(ISBLANK('DEM2'!P8),"-",'DEM2'!P8)</f>
        <v>17567</v>
      </c>
      <c r="F67" s="317">
        <f>IF(ISBLANK('DEM2'!O8),"-",'DEM2'!O8)</f>
        <v>18632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64678</v>
      </c>
      <c r="C68" s="414">
        <f>IF(ISBLANK('DEM2'!R7),"-",'DEM2'!R7)</f>
        <v>68390</v>
      </c>
      <c r="D68" s="420"/>
      <c r="E68" s="414">
        <f>IF(ISBLANK('DEM2'!S8),"-",'DEM2'!S8)</f>
        <v>64057</v>
      </c>
      <c r="F68" s="414">
        <f>IF(ISBLANK('DEM2'!R8),"-",'DEM2'!R8)</f>
        <v>66216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95355</v>
      </c>
      <c r="C69" s="463">
        <f>IF(ISBLANK('DEM2'!U7),"-",'DEM2'!U7)</f>
        <v>97718</v>
      </c>
      <c r="D69" s="799"/>
      <c r="E69" s="463">
        <f>IF(ISBLANK('DEM2'!V8),"-",'DEM2'!V8)</f>
        <v>96705</v>
      </c>
      <c r="F69" s="463">
        <f>IF(ISBLANK('DEM2'!U8),"-",'DEM2'!U8)</f>
        <v>97503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7.6</v>
      </c>
      <c r="G115" s="800">
        <f>IF(ISBLANK('DEM2'!E23),"-",'DEM2'!E23)</f>
        <v>7.6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</v>
      </c>
      <c r="G116" s="407">
        <f>IF(ISBLANK('DEM2'!E24),"-",'DEM2'!E24)</f>
        <v>14.5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3.9</v>
      </c>
      <c r="G117" s="801">
        <f>IF(ISBLANK('DEM2'!E25),"-",'DEM2'!E25)</f>
        <v>5.6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42350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48348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24.9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64946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18427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103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42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21647081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111463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5841417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3436445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30078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6139911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31615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408053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2101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8370822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43102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8377169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43135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1933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7044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3311955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25228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24031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10141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43298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24959</v>
      </c>
      <c r="C300" s="808">
        <f>IF(ISBLANK(POLJ3!C4),"-",POLJ3!C4)</f>
        <v>3729</v>
      </c>
      <c r="D300" s="1153">
        <f>IF(ISBLANK(POLJ3!D4),"-",POLJ3!D4)</f>
        <v>21230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35059</v>
      </c>
      <c r="C301" s="789">
        <f>IF(ISBLANK(POLJ3!C5),"-",POLJ3!C5)</f>
        <v>22329</v>
      </c>
      <c r="D301" s="1154">
        <f>IF(ISBLANK(POLJ3!D5),"-",POLJ3!D5)</f>
        <v>12730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59</v>
      </c>
      <c r="C302" s="790">
        <f>IF(ISBLANK(POLJ3!C6),"-",POLJ3!C6)</f>
        <v>7</v>
      </c>
      <c r="D302" s="1155">
        <f>IF(ISBLANK(POLJ3!D6),"-",POLJ3!D6)</f>
        <v>52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241</v>
      </c>
      <c r="C303" s="791">
        <f>IF(ISBLANK(POLJ3!C7),"-",POLJ3!C7)</f>
        <v>50</v>
      </c>
      <c r="D303" s="1164">
        <f>IF(ISBLANK(POLJ3!D7),"-",POLJ3!D7)</f>
        <v>191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25228</v>
      </c>
      <c r="C304" s="807">
        <f>IF(ISBLANK(POLJ3!C8),"-",POLJ3!C8)</f>
        <v>3661</v>
      </c>
      <c r="D304" s="1122">
        <f>IF(ISBLANK(POLJ3!D8),"-",POLJ3!D8)</f>
        <v>21567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721.55</v>
      </c>
      <c r="C310" s="1123"/>
      <c r="D310" s="3"/>
      <c r="E310" s="5"/>
      <c r="F310" s="5"/>
      <c r="G310" s="815" t="s">
        <v>765</v>
      </c>
      <c r="H310" s="816">
        <f>IF(ISBLANK(POLJ2!H3),"-",POLJ2!H3)</f>
        <v>25919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26385.16</v>
      </c>
      <c r="C311" s="1124"/>
      <c r="D311" s="3"/>
      <c r="E311" s="5"/>
      <c r="F311" s="5"/>
      <c r="G311" s="810" t="s">
        <v>766</v>
      </c>
      <c r="H311" s="248">
        <f>IF(ISBLANK(POLJ2!H4),"-",POLJ2!H4)</f>
        <v>36308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3874.6</v>
      </c>
      <c r="C312" s="1124"/>
      <c r="D312" s="3"/>
      <c r="E312" s="5"/>
      <c r="F312" s="5"/>
      <c r="G312" s="810" t="s">
        <v>767</v>
      </c>
      <c r="H312" s="248">
        <f>IF(ISBLANK(POLJ2!H5),"-",POLJ2!H5)</f>
        <v>24411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423.91</v>
      </c>
      <c r="C313" s="1124"/>
      <c r="D313" s="3"/>
      <c r="E313" s="5"/>
      <c r="F313" s="5"/>
      <c r="G313" s="812" t="s">
        <v>768</v>
      </c>
      <c r="H313" s="249">
        <f>IF(ISBLANK(POLJ2!H6),"-",POLJ2!H6)</f>
        <v>509840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10.29</v>
      </c>
      <c r="C314" s="1124"/>
      <c r="D314" s="3"/>
      <c r="E314" s="5"/>
      <c r="F314" s="5"/>
      <c r="G314" s="814" t="s">
        <v>16</v>
      </c>
      <c r="H314" s="817">
        <f>IF(ISBLANK(POLJ2!H7),"-",POLJ2!H7)</f>
        <v>596478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28380.44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59795.95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7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788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15.9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4315</v>
      </c>
      <c r="I364" s="808">
        <f>IF(ISBLANK(OBRAZ2!I6),"-",OBRAZ2!I6)</f>
        <v>3034</v>
      </c>
      <c r="J364" s="808">
        <f>IF(ISBLANK(OBRAZ2!J6),"-",OBRAZ2!J6)</f>
        <v>1281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1892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14</v>
      </c>
      <c r="I365" s="789">
        <f>IF(ISBLANK(OBRAZ2!I7),"-",OBRAZ2!I7)</f>
        <v>14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37.200000000000003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54</v>
      </c>
      <c r="I366" s="807">
        <f>IF(ISBLANK(OBRAZ2!I8),"-",OBRAZ2!I8)</f>
        <v>54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1970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5.4292002934702861</v>
      </c>
      <c r="I375" s="850">
        <f>IF(ISBLANK(OBRAZ2!C12),"-",OBRAZ2!C21)</f>
        <v>7.9026651216685977</v>
      </c>
      <c r="J375" s="850">
        <f>IF(ISBLANK(OBRAZ2!D12),"-",OBRAZ2!D21)</f>
        <v>8.4731182795698921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0.36683785766691124</v>
      </c>
      <c r="I376" s="851">
        <f>IF(ISBLANK(OBRAZ2!C13),"-",OBRAZ2!C22)</f>
        <v>0.11587485515643105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44.142822205918321</v>
      </c>
      <c r="I377" s="851">
        <f>IF(ISBLANK(OBRAZ2!C14),"-",OBRAZ2!C23)</f>
        <v>47.485515643105444</v>
      </c>
      <c r="J377" s="851">
        <f>IF(ISBLANK(OBRAZ2!D14),"-",OBRAZ2!D23)</f>
        <v>49.161290322580648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34.800684764000977</v>
      </c>
      <c r="I379" s="851">
        <f>IF(ISBLANK(OBRAZ2!C16),"-",OBRAZ2!C25)</f>
        <v>29.988412514484359</v>
      </c>
      <c r="J379" s="851">
        <f>IF(ISBLANK(OBRAZ2!D16),"-",OBRAZ2!D25)</f>
        <v>27.397849462365592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15.260454878943507</v>
      </c>
      <c r="I380" s="852">
        <f>IF(ISBLANK(OBRAZ2!C17),"-",OBRAZ2!C26)</f>
        <v>14.507531865585168</v>
      </c>
      <c r="J380" s="852">
        <f>IF(ISBLANK(OBRAZ2!D17),"-",OBRAZ2!D26)</f>
        <v>14.967741935483872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140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5533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6750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1526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389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88.3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1844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61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144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6727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78.400000000000006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1948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83.3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21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5640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1915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11750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510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95.9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1.46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8.1999999999999993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90.7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90.7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27198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555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3948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72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79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2.2999999999999998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2.1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49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10291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12325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35.700000000000003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2163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609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974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93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271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143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57.1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35.4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562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67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3521.1950000000002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13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1015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45925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542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37035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186752.08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53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28762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12357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108584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40380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42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25228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10141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24031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721.55</v>
      </c>
      <c r="G3" s="217" t="s">
        <v>765</v>
      </c>
      <c r="H3" s="71">
        <v>25919</v>
      </c>
    </row>
    <row r="4" spans="1:9" x14ac:dyDescent="0.25">
      <c r="A4" s="286" t="s">
        <v>760</v>
      </c>
      <c r="B4" s="214">
        <v>26385.16</v>
      </c>
      <c r="G4" s="286" t="s">
        <v>766</v>
      </c>
      <c r="H4" s="214">
        <v>36308</v>
      </c>
    </row>
    <row r="5" spans="1:9" x14ac:dyDescent="0.25">
      <c r="A5" s="286" t="s">
        <v>761</v>
      </c>
      <c r="B5" s="214">
        <v>3874.6</v>
      </c>
      <c r="G5" s="286" t="s">
        <v>767</v>
      </c>
      <c r="H5" s="214">
        <v>24411</v>
      </c>
    </row>
    <row r="6" spans="1:9" x14ac:dyDescent="0.25">
      <c r="A6" s="286" t="s">
        <v>762</v>
      </c>
      <c r="B6" s="214">
        <v>423.91</v>
      </c>
      <c r="G6" s="286" t="s">
        <v>768</v>
      </c>
      <c r="H6" s="214">
        <v>509840</v>
      </c>
    </row>
    <row r="7" spans="1:9" x14ac:dyDescent="0.25">
      <c r="A7" s="286" t="s">
        <v>763</v>
      </c>
      <c r="B7" s="214">
        <v>10.29</v>
      </c>
      <c r="G7" s="1" t="s">
        <v>24</v>
      </c>
      <c r="H7" s="288">
        <v>596478</v>
      </c>
    </row>
    <row r="8" spans="1:9" x14ac:dyDescent="0.25">
      <c r="A8" s="287" t="s">
        <v>764</v>
      </c>
      <c r="B8" s="73">
        <v>28380.44</v>
      </c>
    </row>
    <row r="9" spans="1:9" x14ac:dyDescent="0.25">
      <c r="A9" s="1" t="s">
        <v>24</v>
      </c>
      <c r="B9" s="288">
        <v>59795.95</v>
      </c>
      <c r="I9" s="41" t="s">
        <v>876</v>
      </c>
    </row>
    <row r="10" spans="1:9" x14ac:dyDescent="0.25">
      <c r="G10" s="29" t="s">
        <v>775</v>
      </c>
      <c r="H10" s="58">
        <v>43298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24959</v>
      </c>
      <c r="C4" s="55">
        <v>3729</v>
      </c>
      <c r="D4" s="110">
        <v>21230</v>
      </c>
    </row>
    <row r="5" spans="1:4" ht="30" customHeight="1" x14ac:dyDescent="0.25">
      <c r="A5" s="274" t="s">
        <v>884</v>
      </c>
      <c r="B5" s="212">
        <v>35059</v>
      </c>
      <c r="C5" s="58">
        <v>22329</v>
      </c>
      <c r="D5" s="160">
        <v>12730</v>
      </c>
    </row>
    <row r="6" spans="1:4" x14ac:dyDescent="0.25">
      <c r="A6" s="274" t="s">
        <v>772</v>
      </c>
      <c r="B6" s="212">
        <v>59</v>
      </c>
      <c r="C6" s="58">
        <v>7</v>
      </c>
      <c r="D6" s="160">
        <v>52</v>
      </c>
    </row>
    <row r="7" spans="1:4" ht="30" x14ac:dyDescent="0.25">
      <c r="A7" s="274" t="s">
        <v>773</v>
      </c>
      <c r="B7" s="212">
        <v>241</v>
      </c>
      <c r="C7" s="58">
        <v>50</v>
      </c>
      <c r="D7" s="160">
        <v>191</v>
      </c>
    </row>
    <row r="8" spans="1:4" x14ac:dyDescent="0.25">
      <c r="A8" s="201" t="s">
        <v>774</v>
      </c>
      <c r="B8" s="72">
        <v>25228</v>
      </c>
      <c r="C8" s="61">
        <v>3661</v>
      </c>
      <c r="D8" s="111">
        <v>21567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11.864406779661017</v>
      </c>
      <c r="C14" s="276">
        <f>D6/B6*100</f>
        <v>88.135593220338976</v>
      </c>
    </row>
    <row r="15" spans="1:4" ht="60" x14ac:dyDescent="0.25">
      <c r="A15" s="277" t="s">
        <v>885</v>
      </c>
      <c r="B15" s="282">
        <f>C5/B5*100</f>
        <v>63.689780084999569</v>
      </c>
      <c r="C15" s="278">
        <f>D5/B5*100</f>
        <v>36.310219915000431</v>
      </c>
    </row>
    <row r="16" spans="1:4" ht="30" x14ac:dyDescent="0.25">
      <c r="A16" s="279" t="s">
        <v>821</v>
      </c>
      <c r="B16" s="283">
        <f>C4/B4*100</f>
        <v>14.940502423975319</v>
      </c>
      <c r="C16" s="280">
        <f>D4/B4*100</f>
        <v>85.059497576024683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11.864406779661017</v>
      </c>
      <c r="C21" s="276">
        <f>C14</f>
        <v>88.135593220338976</v>
      </c>
    </row>
    <row r="22" spans="1:3" ht="60" x14ac:dyDescent="0.25">
      <c r="A22" s="277" t="s">
        <v>823</v>
      </c>
      <c r="B22" s="282">
        <f t="shared" ref="B22:C23" si="0">B15</f>
        <v>63.689780084999569</v>
      </c>
      <c r="C22" s="278">
        <f t="shared" si="0"/>
        <v>36.310219915000431</v>
      </c>
    </row>
    <row r="23" spans="1:3" ht="30" x14ac:dyDescent="0.25">
      <c r="A23" s="279" t="s">
        <v>858</v>
      </c>
      <c r="B23" s="285">
        <f t="shared" si="0"/>
        <v>14.940502423975319</v>
      </c>
      <c r="C23" s="284">
        <f t="shared" si="0"/>
        <v>85.059497576024683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7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788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15.9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1892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37.200000000000003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1970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4508</v>
      </c>
      <c r="C6" s="973">
        <v>3278</v>
      </c>
      <c r="D6" s="945">
        <v>1230</v>
      </c>
      <c r="E6" s="973">
        <v>4089</v>
      </c>
      <c r="F6" s="973">
        <v>2868</v>
      </c>
      <c r="G6" s="945">
        <v>1221</v>
      </c>
      <c r="H6" s="599">
        <v>4315</v>
      </c>
      <c r="I6" s="616">
        <v>3034</v>
      </c>
      <c r="J6" s="945">
        <v>1281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51</v>
      </c>
      <c r="C7" s="975">
        <v>51</v>
      </c>
      <c r="D7" s="976">
        <v>0</v>
      </c>
      <c r="E7" s="975">
        <v>2</v>
      </c>
      <c r="F7" s="975">
        <v>2</v>
      </c>
      <c r="G7" s="976">
        <v>0</v>
      </c>
      <c r="H7" s="753">
        <v>14</v>
      </c>
      <c r="I7" s="690">
        <v>14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91</v>
      </c>
      <c r="C8" s="978">
        <v>91</v>
      </c>
      <c r="D8" s="979">
        <v>0</v>
      </c>
      <c r="E8" s="978">
        <v>37</v>
      </c>
      <c r="F8" s="978">
        <v>37</v>
      </c>
      <c r="G8" s="979">
        <v>0</v>
      </c>
      <c r="H8" s="754">
        <v>54</v>
      </c>
      <c r="I8" s="691">
        <v>54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222</v>
      </c>
      <c r="C12" s="600">
        <v>341</v>
      </c>
      <c r="D12" s="600">
        <v>394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15</v>
      </c>
      <c r="C13" s="751">
        <v>5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1805</v>
      </c>
      <c r="C14" s="751">
        <v>2049</v>
      </c>
      <c r="D14" s="751">
        <v>2286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1423</v>
      </c>
      <c r="C16" s="1029">
        <v>1294</v>
      </c>
      <c r="D16" s="751">
        <v>1274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624</v>
      </c>
      <c r="C17" s="752">
        <v>626</v>
      </c>
      <c r="D17" s="752">
        <v>696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5.4292002934702861</v>
      </c>
      <c r="C21" s="289">
        <f>C12/SUM(C12:C17)*100</f>
        <v>7.9026651216685977</v>
      </c>
      <c r="D21" s="289">
        <f>D12/SUM(D12:D17)*100</f>
        <v>8.4731182795698921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0.36683785766691124</v>
      </c>
      <c r="C22" s="290">
        <f>C13/SUM(C12:C17)*100</f>
        <v>0.11587485515643105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44.142822205918321</v>
      </c>
      <c r="C23" s="290">
        <f>C14/SUM(C12:C17)*100</f>
        <v>47.485515643105444</v>
      </c>
      <c r="D23" s="290">
        <f>D14/SUM(D12:D17)*100</f>
        <v>49.161290322580648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34.800684764000977</v>
      </c>
      <c r="C25" s="290">
        <f>C16/SUM(C12:C17)*100</f>
        <v>29.988412514484359</v>
      </c>
      <c r="D25" s="290">
        <f>D16/SUM(D12:D17)*100</f>
        <v>27.397849462365592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15.260454878943507</v>
      </c>
      <c r="C26" s="291">
        <f>C17/SUM(C12:C17)*100</f>
        <v>14.507531865585168</v>
      </c>
      <c r="D26" s="291">
        <f>D17/SUM(D12:D17)*100</f>
        <v>14.967741935483872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23.1</v>
      </c>
      <c r="C7" s="600">
        <v>21.3</v>
      </c>
      <c r="D7" s="600">
        <v>24.7</v>
      </c>
    </row>
    <row r="8" spans="1:6" x14ac:dyDescent="0.25">
      <c r="A8" s="695" t="s">
        <v>944</v>
      </c>
      <c r="B8" s="751">
        <v>15.6</v>
      </c>
      <c r="C8" s="751">
        <v>24.1</v>
      </c>
      <c r="D8" s="751">
        <v>13.8</v>
      </c>
    </row>
    <row r="9" spans="1:6" x14ac:dyDescent="0.25">
      <c r="A9" s="696" t="s">
        <v>224</v>
      </c>
      <c r="B9" s="752">
        <v>61.3</v>
      </c>
      <c r="C9" s="752">
        <v>54.7</v>
      </c>
      <c r="D9" s="752">
        <v>61.6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23.1</v>
      </c>
      <c r="C13" s="697">
        <f t="shared" ref="C13:D13" si="1">IF(ISBLANK(C7),"",C7)</f>
        <v>21.3</v>
      </c>
      <c r="D13" s="697">
        <f t="shared" si="1"/>
        <v>24.7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15.6</v>
      </c>
      <c r="C14" s="698">
        <f t="shared" si="2"/>
        <v>24.1</v>
      </c>
      <c r="D14" s="698">
        <f t="shared" si="2"/>
        <v>13.8</v>
      </c>
    </row>
    <row r="15" spans="1:6" x14ac:dyDescent="0.25">
      <c r="A15" s="702" t="s">
        <v>1630</v>
      </c>
      <c r="B15" s="699">
        <f t="shared" si="2"/>
        <v>61.3</v>
      </c>
      <c r="C15" s="699">
        <f t="shared" si="2"/>
        <v>54.7</v>
      </c>
      <c r="D15" s="699">
        <f t="shared" si="2"/>
        <v>61.6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23.1</v>
      </c>
      <c r="C18" s="697">
        <f t="shared" ref="C18:D18" si="4">IF(ISBLANK(C7),"",C7)</f>
        <v>21.3</v>
      </c>
      <c r="D18" s="697">
        <f t="shared" si="4"/>
        <v>24.7</v>
      </c>
    </row>
    <row r="19" spans="1:5" x14ac:dyDescent="0.25">
      <c r="A19" s="701" t="s">
        <v>1632</v>
      </c>
      <c r="B19" s="698">
        <f t="shared" ref="B19:D20" si="5">IF(ISBLANK(B8),"",B8)</f>
        <v>15.6</v>
      </c>
      <c r="C19" s="698">
        <f t="shared" si="5"/>
        <v>24.1</v>
      </c>
      <c r="D19" s="698">
        <f t="shared" si="5"/>
        <v>13.8</v>
      </c>
    </row>
    <row r="20" spans="1:5" x14ac:dyDescent="0.25">
      <c r="A20" s="702" t="s">
        <v>1633</v>
      </c>
      <c r="B20" s="699">
        <f t="shared" si="5"/>
        <v>61.3</v>
      </c>
      <c r="C20" s="699">
        <f t="shared" si="5"/>
        <v>54.7</v>
      </c>
      <c r="D20" s="699">
        <f t="shared" si="5"/>
        <v>61.6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104.4</v>
      </c>
      <c r="C5" s="611">
        <v>98.6</v>
      </c>
      <c r="D5" s="1030">
        <v>101.4</v>
      </c>
      <c r="F5" s="28"/>
      <c r="G5" s="693">
        <f>A5</f>
        <v>2020</v>
      </c>
      <c r="H5" s="669">
        <f>IF(ISBLANK(B5),"",B5)</f>
        <v>104.4</v>
      </c>
      <c r="I5" s="618">
        <f t="shared" ref="H5:I7" si="0">IF(ISBLANK(C5),"",C5)</f>
        <v>98.6</v>
      </c>
    </row>
    <row r="6" spans="1:10" x14ac:dyDescent="0.25">
      <c r="A6" s="749">
        <v>2021</v>
      </c>
      <c r="B6" s="601">
        <v>105.4</v>
      </c>
      <c r="C6" s="612">
        <v>108.9</v>
      </c>
      <c r="D6" s="946">
        <v>107.3</v>
      </c>
      <c r="F6" s="44"/>
      <c r="G6" s="693">
        <f t="shared" ref="G6:G7" si="1">A6</f>
        <v>2021</v>
      </c>
      <c r="H6" s="670">
        <f t="shared" si="0"/>
        <v>105.4</v>
      </c>
      <c r="I6" s="619">
        <f t="shared" si="0"/>
        <v>108.9</v>
      </c>
    </row>
    <row r="7" spans="1:10" x14ac:dyDescent="0.25">
      <c r="A7" s="750">
        <v>2022</v>
      </c>
      <c r="B7" s="601">
        <v>110.3</v>
      </c>
      <c r="C7" s="612">
        <v>101.5</v>
      </c>
      <c r="D7" s="946">
        <v>105.5</v>
      </c>
      <c r="F7" s="44"/>
      <c r="G7" s="693">
        <f t="shared" si="1"/>
        <v>2022</v>
      </c>
      <c r="H7" s="671">
        <f t="shared" si="0"/>
        <v>110.3</v>
      </c>
      <c r="I7" s="620">
        <f t="shared" si="0"/>
        <v>101.5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104.4</v>
      </c>
      <c r="I13" s="618">
        <f>IF(ISBLANK(C5),"",C5)</f>
        <v>98.6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105.4</v>
      </c>
      <c r="I14" s="619">
        <f t="shared" si="3"/>
        <v>108.9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110.3</v>
      </c>
      <c r="I15" s="620">
        <f t="shared" si="4"/>
        <v>101.5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Пчињска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3520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363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194208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13.6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-4.4000000000000004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75.87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41.7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118.7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3.18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192012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184009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6324</v>
      </c>
      <c r="C63" s="548">
        <f>IF(ISBLANK('DEM2'!C7),"-",'DEM2'!C7)</f>
        <v>6879</v>
      </c>
      <c r="D63" s="548"/>
      <c r="E63" s="548">
        <f>IF(ISBLANK('DEM2'!D8),"-",'DEM2'!D8)</f>
        <v>6660</v>
      </c>
      <c r="F63" s="548">
        <f>IF(ISBLANK('DEM2'!C8),"-",'DEM2'!C8)</f>
        <v>7193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7504</v>
      </c>
      <c r="C64" s="317">
        <f>IF(ISBLANK('DEM2'!F7),"-",'DEM2'!F7)</f>
        <v>8281</v>
      </c>
      <c r="D64" s="789"/>
      <c r="E64" s="317">
        <f>IF(ISBLANK('DEM2'!G8),"-",'DEM2'!G8)</f>
        <v>7497</v>
      </c>
      <c r="F64" s="317">
        <f>IF(ISBLANK('DEM2'!F8),"-",'DEM2'!F8)</f>
        <v>8029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5114</v>
      </c>
      <c r="C65" s="345">
        <f>IF(ISBLANK('DEM2'!I7),"-",'DEM2'!I7)</f>
        <v>5518</v>
      </c>
      <c r="D65" s="393"/>
      <c r="E65" s="345">
        <f>IF(ISBLANK('DEM2'!J8),"-",'DEM2'!J8)</f>
        <v>4391</v>
      </c>
      <c r="F65" s="345">
        <f>IF(ISBLANK('DEM2'!I8),"-",'DEM2'!I8)</f>
        <v>4555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17530</v>
      </c>
      <c r="C66" s="348">
        <f>IF(ISBLANK('DEM2'!L7),"-",'DEM2'!L7)</f>
        <v>19118</v>
      </c>
      <c r="D66" s="394"/>
      <c r="E66" s="348">
        <f>IF(ISBLANK('DEM2'!M8),"-",'DEM2'!M8)</f>
        <v>17431</v>
      </c>
      <c r="F66" s="348">
        <f>IF(ISBLANK('DEM2'!L8),"-",'DEM2'!L8)</f>
        <v>18554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19366</v>
      </c>
      <c r="C67" s="345">
        <f>IF(ISBLANK('DEM2'!O7),"-",'DEM2'!O7)</f>
        <v>21289</v>
      </c>
      <c r="D67" s="393"/>
      <c r="E67" s="345">
        <f>IF(ISBLANK('DEM2'!P8),"-",'DEM2'!P8)</f>
        <v>17567</v>
      </c>
      <c r="F67" s="345">
        <f>IF(ISBLANK('DEM2'!O8),"-",'DEM2'!O8)</f>
        <v>18632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64678</v>
      </c>
      <c r="C68" s="317">
        <f>IF(ISBLANK('DEM2'!R7),"-",'DEM2'!R7)</f>
        <v>68390</v>
      </c>
      <c r="D68" s="395"/>
      <c r="E68" s="317">
        <f>IF(ISBLANK('DEM2'!S8),"-",'DEM2'!S8)</f>
        <v>64057</v>
      </c>
      <c r="F68" s="317">
        <f>IF(ISBLANK('DEM2'!R8),"-",'DEM2'!R8)</f>
        <v>66216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95355</v>
      </c>
      <c r="C69" s="463">
        <f>IF(ISBLANK('DEM2'!U7),"-",'DEM2'!U7)</f>
        <v>97718</v>
      </c>
      <c r="D69" s="799"/>
      <c r="E69" s="463">
        <f>IF(ISBLANK('DEM2'!V8),"-",'DEM2'!V8)</f>
        <v>96705</v>
      </c>
      <c r="F69" s="463">
        <f>IF(ISBLANK('DEM2'!U8),"-",'DEM2'!U8)</f>
        <v>97503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7.6</v>
      </c>
      <c r="G115" s="800">
        <f>IF(ISBLANK('DEM2'!E23),"-",'DEM2'!E23)</f>
        <v>7.6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</v>
      </c>
      <c r="G116" s="407">
        <f>IF(ISBLANK('DEM2'!E24),"-",'DEM2'!E24)</f>
        <v>14.5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3.9</v>
      </c>
      <c r="G117" s="801">
        <f>IF(ISBLANK('DEM2'!E25),"-",'DEM2'!E25)</f>
        <v>5.6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42350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48348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24.9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64946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18427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103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42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21647081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111463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5841417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3436445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30078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6139911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31615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408053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2101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8370822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43102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8377169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43135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1933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7044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3311955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25228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24031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10141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43298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24959</v>
      </c>
      <c r="C300" s="808">
        <f>IF(ISBLANK(POLJ3!C4),"-",POLJ3!C4)</f>
        <v>3729</v>
      </c>
      <c r="D300" s="1153">
        <f>IF(ISBLANK(POLJ3!D4),"-",POLJ3!D4)</f>
        <v>21230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35059</v>
      </c>
      <c r="C301" s="789">
        <f>IF(ISBLANK(POLJ3!C5),"-",POLJ3!C5)</f>
        <v>22329</v>
      </c>
      <c r="D301" s="1154">
        <f>IF(ISBLANK(POLJ3!D5),"-",POLJ3!D5)</f>
        <v>12730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59</v>
      </c>
      <c r="C302" s="790">
        <f>IF(ISBLANK(POLJ3!C6),"-",POLJ3!C6)</f>
        <v>7</v>
      </c>
      <c r="D302" s="1155">
        <f>IF(ISBLANK(POLJ3!D6),"-",POLJ3!D6)</f>
        <v>52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241</v>
      </c>
      <c r="C303" s="791">
        <f>IF(ISBLANK(POLJ3!C7),"-",POLJ3!C7)</f>
        <v>50</v>
      </c>
      <c r="D303" s="1164">
        <f>IF(ISBLANK(POLJ3!D7),"-",POLJ3!D7)</f>
        <v>191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25228</v>
      </c>
      <c r="C304" s="807">
        <f>IF(ISBLANK(POLJ3!C8),"-",POLJ3!C8)</f>
        <v>3661</v>
      </c>
      <c r="D304" s="1122">
        <f>IF(ISBLANK(POLJ3!D8),"-",POLJ3!D8)</f>
        <v>21567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721.55</v>
      </c>
      <c r="C310" s="1123"/>
      <c r="D310" s="3"/>
      <c r="E310" s="5"/>
      <c r="F310" s="5"/>
      <c r="G310" s="815" t="s">
        <v>854</v>
      </c>
      <c r="H310" s="816">
        <f>IF(ISBLANK(POLJ2!H3),"-",POLJ2!H3)</f>
        <v>25919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26385.16</v>
      </c>
      <c r="C311" s="1124"/>
      <c r="D311" s="3"/>
      <c r="E311" s="5"/>
      <c r="F311" s="5"/>
      <c r="G311" s="810" t="s">
        <v>855</v>
      </c>
      <c r="H311" s="248">
        <f>IF(ISBLANK(POLJ2!H4),"-",POLJ2!H4)</f>
        <v>36308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3874.6</v>
      </c>
      <c r="C312" s="1124"/>
      <c r="D312" s="3"/>
      <c r="E312" s="5"/>
      <c r="F312" s="5"/>
      <c r="G312" s="810" t="s">
        <v>856</v>
      </c>
      <c r="H312" s="248">
        <f>IF(ISBLANK(POLJ2!H5),"-",POLJ2!H5)</f>
        <v>24411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423.91</v>
      </c>
      <c r="C313" s="1124"/>
      <c r="D313" s="3"/>
      <c r="E313" s="5"/>
      <c r="F313" s="5"/>
      <c r="G313" s="812" t="s">
        <v>857</v>
      </c>
      <c r="H313" s="249">
        <f>IF(ISBLANK(POLJ2!H6),"-",POLJ2!H6)</f>
        <v>509840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10.29</v>
      </c>
      <c r="C314" s="1124"/>
      <c r="D314" s="3"/>
      <c r="E314" s="5"/>
      <c r="F314" s="5"/>
      <c r="G314" s="814" t="s">
        <v>847</v>
      </c>
      <c r="H314" s="817">
        <f>IF(ISBLANK(POLJ2!H7),"-",POLJ2!H7)</f>
        <v>596478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28380.44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59795.95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7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788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15.9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4315</v>
      </c>
      <c r="I364" s="808">
        <f>IF(ISBLANK(OBRAZ2!I6),"-",OBRAZ2!I6)</f>
        <v>3034</v>
      </c>
      <c r="J364" s="808">
        <f>IF(ISBLANK(OBRAZ2!J6),"-",OBRAZ2!J6)</f>
        <v>1281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1892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14</v>
      </c>
      <c r="I365" s="416">
        <f>IF(ISBLANK(OBRAZ2!I7),"-",OBRAZ2!I7)</f>
        <v>14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37.200000000000003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54</v>
      </c>
      <c r="I366" s="807">
        <f>IF(ISBLANK(OBRAZ2!I8),"-",OBRAZ2!I8)</f>
        <v>54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1970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5.4292002934702861</v>
      </c>
      <c r="I375" s="850">
        <f>IF(ISBLANK(OBRAZ2!C12),"-",OBRAZ2!C21)</f>
        <v>7.9026651216685977</v>
      </c>
      <c r="J375" s="850">
        <f>IF(ISBLANK(OBRAZ2!D12),"-",OBRAZ2!D21)</f>
        <v>8.4731182795698921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0.36683785766691124</v>
      </c>
      <c r="I376" s="851">
        <f>IF(ISBLANK(OBRAZ2!C13),"-",OBRAZ2!C22)</f>
        <v>0.11587485515643105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44.142822205918321</v>
      </c>
      <c r="I377" s="851">
        <f>IF(ISBLANK(OBRAZ2!C14),"-",OBRAZ2!C23)</f>
        <v>47.485515643105444</v>
      </c>
      <c r="J377" s="851">
        <f>IF(ISBLANK(OBRAZ2!D14),"-",OBRAZ2!D23)</f>
        <v>49.161290322580648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34.800684764000977</v>
      </c>
      <c r="I379" s="851">
        <f>IF(ISBLANK(OBRAZ2!C16),"-",OBRAZ2!C25)</f>
        <v>29.988412514484359</v>
      </c>
      <c r="J379" s="851">
        <f>IF(ISBLANK(OBRAZ2!D16),"-",OBRAZ2!D25)</f>
        <v>27.397849462365592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15.260454878943507</v>
      </c>
      <c r="I380" s="852">
        <f>IF(ISBLANK(OBRAZ2!C17),"-",OBRAZ2!C26)</f>
        <v>14.507531865585168</v>
      </c>
      <c r="J380" s="852">
        <f>IF(ISBLANK(OBRAZ2!D17),"-",OBRAZ2!D26)</f>
        <v>14.967741935483872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140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5533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6750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1526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389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88.3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1844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61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144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6727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78.400000000000006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1948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83.3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21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5640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1915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11750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510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95.9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1.46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8.1999999999999993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90.7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90.7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27198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555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3948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72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79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2.2999999999999998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2.1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49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10291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12325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35.700000000000003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2163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609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974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93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271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143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57.1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35.4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562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67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3521.1950000000002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13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1015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45925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542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37035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186752.08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53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28762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12357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108584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40380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7</v>
      </c>
      <c r="C6" s="601">
        <v>106</v>
      </c>
      <c r="D6" s="612">
        <v>23</v>
      </c>
      <c r="E6" s="612">
        <v>83</v>
      </c>
      <c r="F6" s="1033">
        <v>548</v>
      </c>
      <c r="G6" s="612">
        <v>277</v>
      </c>
      <c r="H6" s="980">
        <v>271</v>
      </c>
      <c r="I6" s="1034">
        <v>11.2</v>
      </c>
      <c r="J6" s="612">
        <v>11.1</v>
      </c>
      <c r="K6" s="1035">
        <v>11.4</v>
      </c>
      <c r="L6" s="1033">
        <v>1494</v>
      </c>
      <c r="M6" s="612">
        <v>790</v>
      </c>
      <c r="N6" s="1028">
        <v>704</v>
      </c>
      <c r="O6" s="1034">
        <v>32.299999999999997</v>
      </c>
      <c r="P6" s="612">
        <v>32.299999999999997</v>
      </c>
      <c r="Q6" s="1028">
        <v>32.200000000000003</v>
      </c>
      <c r="R6" s="1033">
        <v>2047</v>
      </c>
      <c r="S6" s="612">
        <v>1027</v>
      </c>
      <c r="T6" s="1035">
        <v>1020</v>
      </c>
    </row>
    <row r="7" spans="1:20" x14ac:dyDescent="0.25">
      <c r="A7" s="286">
        <v>2021</v>
      </c>
      <c r="B7" s="602">
        <v>7</v>
      </c>
      <c r="C7" s="601">
        <v>113</v>
      </c>
      <c r="D7" s="612">
        <v>24</v>
      </c>
      <c r="E7" s="612">
        <v>89</v>
      </c>
      <c r="F7" s="1033">
        <v>716</v>
      </c>
      <c r="G7" s="612">
        <v>378</v>
      </c>
      <c r="H7" s="980">
        <v>338</v>
      </c>
      <c r="I7" s="1034">
        <v>14.9</v>
      </c>
      <c r="J7" s="612">
        <v>15.1</v>
      </c>
      <c r="K7" s="1035">
        <v>14.6</v>
      </c>
      <c r="L7" s="1033">
        <v>1679</v>
      </c>
      <c r="M7" s="612">
        <v>861</v>
      </c>
      <c r="N7" s="1028">
        <v>818</v>
      </c>
      <c r="O7" s="1034">
        <v>35.6</v>
      </c>
      <c r="P7" s="612">
        <v>35.299999999999997</v>
      </c>
      <c r="Q7" s="1028">
        <v>36</v>
      </c>
      <c r="R7" s="1033">
        <v>1920</v>
      </c>
      <c r="S7" s="612">
        <v>1044</v>
      </c>
      <c r="T7" s="1035">
        <v>876</v>
      </c>
    </row>
    <row r="8" spans="1:20" x14ac:dyDescent="0.25">
      <c r="A8" s="219">
        <v>2022</v>
      </c>
      <c r="B8" s="617">
        <v>7</v>
      </c>
      <c r="C8" s="947">
        <v>111</v>
      </c>
      <c r="D8" s="981">
        <v>24</v>
      </c>
      <c r="E8" s="981">
        <v>87</v>
      </c>
      <c r="F8" s="1036">
        <v>788</v>
      </c>
      <c r="G8" s="981">
        <v>421</v>
      </c>
      <c r="H8" s="979">
        <v>367</v>
      </c>
      <c r="I8" s="754">
        <v>15.9</v>
      </c>
      <c r="J8" s="981">
        <v>16.3</v>
      </c>
      <c r="K8" s="1037">
        <v>15.5</v>
      </c>
      <c r="L8" s="1036">
        <v>1892</v>
      </c>
      <c r="M8" s="981">
        <v>925</v>
      </c>
      <c r="N8" s="691">
        <v>967</v>
      </c>
      <c r="O8" s="754">
        <v>37.200000000000003</v>
      </c>
      <c r="P8" s="981">
        <v>35.5</v>
      </c>
      <c r="Q8" s="691">
        <v>39</v>
      </c>
      <c r="R8" s="1036">
        <v>1970</v>
      </c>
      <c r="S8" s="981">
        <v>1039</v>
      </c>
      <c r="T8" s="1037">
        <v>931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5533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6750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1526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389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1844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61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144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78.382207111488881</v>
      </c>
      <c r="C21" s="739">
        <f>B10/(B7+B10)*100</f>
        <v>21.617792888511119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94.551057571088393</v>
      </c>
      <c r="C22" s="739">
        <f>B11/(B8+B11)*100</f>
        <v>5.4489424289116117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78.382207111488881</v>
      </c>
      <c r="C26" s="739">
        <f>C21</f>
        <v>21.617792888511119</v>
      </c>
    </row>
    <row r="27" spans="1:10" ht="24.75" x14ac:dyDescent="0.25">
      <c r="A27" s="742" t="s">
        <v>1407</v>
      </c>
      <c r="B27" s="739">
        <f>B22</f>
        <v>94.551057571088393</v>
      </c>
      <c r="C27" s="739">
        <f>C22</f>
        <v>5.4489424289116117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15</v>
      </c>
      <c r="C5" s="1095">
        <v>31</v>
      </c>
      <c r="D5" s="914" t="s">
        <v>5</v>
      </c>
      <c r="E5" s="211"/>
      <c r="F5" s="125">
        <v>2021</v>
      </c>
      <c r="G5" s="70">
        <v>45</v>
      </c>
      <c r="H5" s="55">
        <v>15</v>
      </c>
      <c r="I5" s="110">
        <v>30</v>
      </c>
      <c r="J5" s="70">
        <v>140</v>
      </c>
      <c r="K5" s="55">
        <v>0</v>
      </c>
      <c r="L5" s="110">
        <v>140</v>
      </c>
      <c r="M5" s="70">
        <v>5685</v>
      </c>
      <c r="N5" s="55">
        <v>6997</v>
      </c>
      <c r="O5" s="70">
        <v>1574</v>
      </c>
      <c r="P5" s="110">
        <v>423</v>
      </c>
    </row>
    <row r="6" spans="1:16" x14ac:dyDescent="0.25">
      <c r="A6" s="923" t="s">
        <v>259</v>
      </c>
      <c r="B6" s="1096">
        <v>0</v>
      </c>
      <c r="C6" s="1097">
        <v>140</v>
      </c>
      <c r="D6" s="915" t="s">
        <v>5</v>
      </c>
      <c r="E6" s="254"/>
      <c r="F6" s="125">
        <v>2022</v>
      </c>
      <c r="G6" s="212">
        <v>46</v>
      </c>
      <c r="H6" s="58">
        <v>15</v>
      </c>
      <c r="I6" s="160">
        <v>31</v>
      </c>
      <c r="J6" s="212">
        <v>140</v>
      </c>
      <c r="K6" s="58">
        <v>0</v>
      </c>
      <c r="L6" s="160">
        <v>140</v>
      </c>
      <c r="M6" s="212">
        <v>5533</v>
      </c>
      <c r="N6" s="58">
        <v>6750</v>
      </c>
      <c r="O6" s="212">
        <v>1526</v>
      </c>
      <c r="P6" s="160">
        <v>389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47</v>
      </c>
      <c r="H7" s="94">
        <v>17</v>
      </c>
      <c r="I7" s="169">
        <v>30</v>
      </c>
      <c r="J7" s="167"/>
      <c r="K7" s="94"/>
      <c r="L7" s="169"/>
      <c r="M7" s="167">
        <v>6729</v>
      </c>
      <c r="N7" s="94">
        <v>7052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15</v>
      </c>
      <c r="C11" s="918">
        <f>IF(ISBLANK(C5),"",C5)</f>
        <v>31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91.8</v>
      </c>
      <c r="C5" s="611">
        <v>90.5</v>
      </c>
      <c r="D5" s="945">
        <v>93.2</v>
      </c>
      <c r="E5" s="610"/>
      <c r="F5" s="611"/>
      <c r="G5" s="945"/>
      <c r="H5" s="610"/>
      <c r="I5" s="611"/>
      <c r="J5" s="945"/>
      <c r="K5" s="610">
        <v>2063</v>
      </c>
      <c r="L5" s="611">
        <v>1055</v>
      </c>
      <c r="M5" s="945">
        <v>1008</v>
      </c>
      <c r="N5" s="610">
        <v>90.9</v>
      </c>
      <c r="O5" s="611">
        <v>90.1</v>
      </c>
      <c r="P5" s="945">
        <v>91.7</v>
      </c>
      <c r="Q5" s="610">
        <v>0.3</v>
      </c>
      <c r="R5" s="611">
        <v>0.4</v>
      </c>
      <c r="S5" s="945">
        <v>0.1</v>
      </c>
    </row>
    <row r="6" spans="1:19" x14ac:dyDescent="0.25">
      <c r="A6" s="286">
        <v>2021</v>
      </c>
      <c r="B6" s="457">
        <v>90.5</v>
      </c>
      <c r="C6" s="458">
        <v>89.3</v>
      </c>
      <c r="D6" s="976">
        <v>91.8</v>
      </c>
      <c r="E6" s="457">
        <v>46</v>
      </c>
      <c r="F6" s="458">
        <v>32</v>
      </c>
      <c r="G6" s="976">
        <v>14</v>
      </c>
      <c r="H6" s="457">
        <v>145</v>
      </c>
      <c r="I6" s="458">
        <v>71</v>
      </c>
      <c r="J6" s="976">
        <v>74</v>
      </c>
      <c r="K6" s="457">
        <v>1890</v>
      </c>
      <c r="L6" s="458">
        <v>939</v>
      </c>
      <c r="M6" s="976">
        <v>951</v>
      </c>
      <c r="N6" s="457">
        <v>87.1</v>
      </c>
      <c r="O6" s="458">
        <v>84.3</v>
      </c>
      <c r="P6" s="976">
        <v>89.4</v>
      </c>
      <c r="Q6" s="457">
        <v>0.5</v>
      </c>
      <c r="R6" s="458">
        <v>0.9</v>
      </c>
      <c r="S6" s="976">
        <v>0</v>
      </c>
    </row>
    <row r="7" spans="1:19" x14ac:dyDescent="0.25">
      <c r="A7" s="286">
        <v>2022</v>
      </c>
      <c r="B7" s="601">
        <v>88.3</v>
      </c>
      <c r="C7" s="612">
        <v>88.8</v>
      </c>
      <c r="D7" s="980">
        <v>87.8</v>
      </c>
      <c r="E7" s="601">
        <v>57</v>
      </c>
      <c r="F7" s="612">
        <v>36</v>
      </c>
      <c r="G7" s="980">
        <v>21</v>
      </c>
      <c r="H7" s="601">
        <v>150</v>
      </c>
      <c r="I7" s="612">
        <v>77</v>
      </c>
      <c r="J7" s="980">
        <v>73</v>
      </c>
      <c r="K7" s="601">
        <v>1844</v>
      </c>
      <c r="L7" s="612">
        <v>946</v>
      </c>
      <c r="M7" s="980">
        <v>898</v>
      </c>
      <c r="N7" s="601">
        <v>93</v>
      </c>
      <c r="O7" s="612">
        <v>91.6</v>
      </c>
      <c r="P7" s="980">
        <v>94.4</v>
      </c>
      <c r="Q7" s="601">
        <v>0.4</v>
      </c>
      <c r="R7" s="612">
        <v>0.3</v>
      </c>
      <c r="S7" s="980">
        <v>0.6</v>
      </c>
    </row>
    <row r="8" spans="1:19" x14ac:dyDescent="0.25">
      <c r="A8" s="219">
        <v>2023</v>
      </c>
      <c r="B8" s="947"/>
      <c r="C8" s="981"/>
      <c r="D8" s="979"/>
      <c r="E8" s="947">
        <v>61</v>
      </c>
      <c r="F8" s="981">
        <v>43</v>
      </c>
      <c r="G8" s="979">
        <v>18</v>
      </c>
      <c r="H8" s="947">
        <v>144</v>
      </c>
      <c r="I8" s="981">
        <v>72</v>
      </c>
      <c r="J8" s="979">
        <v>72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78.400000000000006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83.3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21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5841417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30078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755</v>
      </c>
      <c r="C5" s="616">
        <v>556</v>
      </c>
      <c r="D5" s="616">
        <v>199</v>
      </c>
      <c r="E5" s="599">
        <v>4407</v>
      </c>
      <c r="F5" s="616">
        <v>2238</v>
      </c>
      <c r="G5" s="945">
        <v>2169</v>
      </c>
      <c r="H5" s="616">
        <v>2249</v>
      </c>
      <c r="I5" s="616">
        <v>926</v>
      </c>
      <c r="J5" s="616">
        <v>1323</v>
      </c>
      <c r="K5" s="217">
        <f>SUM(B5,E5,H5)</f>
        <v>7411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645</v>
      </c>
      <c r="C6" s="612">
        <v>474</v>
      </c>
      <c r="D6" s="946">
        <v>171</v>
      </c>
      <c r="E6" s="601">
        <v>4246</v>
      </c>
      <c r="F6" s="612">
        <v>2137</v>
      </c>
      <c r="G6" s="946">
        <v>2109</v>
      </c>
      <c r="H6" s="601">
        <v>2126</v>
      </c>
      <c r="I6" s="612">
        <v>902</v>
      </c>
      <c r="J6" s="612">
        <v>1224</v>
      </c>
      <c r="K6" s="218">
        <f>SUM(B6,E6,H6)</f>
        <v>7017</v>
      </c>
      <c r="M6" s="105" t="s">
        <v>284</v>
      </c>
      <c r="N6" s="171">
        <f>IF(ISBLANK(J7),"",J7)</f>
        <v>1147</v>
      </c>
      <c r="O6" s="80">
        <f>IF(ISBLANK(I7),"",I7)</f>
        <v>889</v>
      </c>
      <c r="P6" s="211"/>
    </row>
    <row r="7" spans="1:17" ht="24.75" x14ac:dyDescent="0.25">
      <c r="A7" s="218">
        <v>2023</v>
      </c>
      <c r="B7" s="601">
        <v>588</v>
      </c>
      <c r="C7" s="612">
        <v>437</v>
      </c>
      <c r="D7" s="946">
        <v>151</v>
      </c>
      <c r="E7" s="601">
        <v>4103</v>
      </c>
      <c r="F7" s="612">
        <v>2091</v>
      </c>
      <c r="G7" s="946">
        <v>2012</v>
      </c>
      <c r="H7" s="601">
        <v>2036</v>
      </c>
      <c r="I7" s="612">
        <v>889</v>
      </c>
      <c r="J7" s="612">
        <v>1147</v>
      </c>
      <c r="K7" s="218">
        <f>SUM(B7,E7,H7)</f>
        <v>6727</v>
      </c>
      <c r="M7" s="106" t="s">
        <v>285</v>
      </c>
      <c r="N7" s="220">
        <f>IF(ISBLANK(G7),"",G7)</f>
        <v>2012</v>
      </c>
      <c r="O7" s="107">
        <f>IF(ISBLANK(F7),"",F7)</f>
        <v>2091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151</v>
      </c>
      <c r="O8" s="83">
        <f>IF(ISBLANK(C7),"",C7)</f>
        <v>437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1147</v>
      </c>
      <c r="O13" s="80">
        <f>IF(ISBLANK(I7),"",I7)</f>
        <v>889</v>
      </c>
      <c r="P13" s="211"/>
    </row>
    <row r="14" spans="1:17" ht="27.75" customHeight="1" x14ac:dyDescent="0.25">
      <c r="M14" s="106" t="s">
        <v>515</v>
      </c>
      <c r="N14" s="220">
        <f>IF(ISBLANK(G7),"",G7)</f>
        <v>2012</v>
      </c>
      <c r="O14" s="107">
        <f>IF(ISBLANK(F7),"",F7)</f>
        <v>2091</v>
      </c>
      <c r="P14" s="211"/>
    </row>
    <row r="15" spans="1:17" ht="26.25" customHeight="1" x14ac:dyDescent="0.25">
      <c r="M15" s="108" t="s">
        <v>516</v>
      </c>
      <c r="N15" s="170">
        <f>IF(ISBLANK(D7),"",D7)</f>
        <v>151</v>
      </c>
      <c r="O15" s="83">
        <f>IF(ISBLANK(C7),"",C7)</f>
        <v>437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224</v>
      </c>
      <c r="C21" s="616">
        <v>177</v>
      </c>
      <c r="D21" s="616">
        <v>47</v>
      </c>
      <c r="E21" s="599">
        <v>1180</v>
      </c>
      <c r="F21" s="616">
        <v>621</v>
      </c>
      <c r="G21" s="945">
        <v>559</v>
      </c>
      <c r="H21" s="616">
        <v>595</v>
      </c>
      <c r="I21" s="616">
        <v>239</v>
      </c>
      <c r="J21" s="616">
        <v>356</v>
      </c>
      <c r="K21" s="217">
        <f>SUM(B21,E21,H21)</f>
        <v>1999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225</v>
      </c>
      <c r="C22" s="1028">
        <v>167</v>
      </c>
      <c r="D22" s="980">
        <v>58</v>
      </c>
      <c r="E22" s="1034">
        <v>1173</v>
      </c>
      <c r="F22" s="1028">
        <v>609</v>
      </c>
      <c r="G22" s="980">
        <v>564</v>
      </c>
      <c r="H22" s="1034">
        <v>602</v>
      </c>
      <c r="I22" s="1028">
        <v>245</v>
      </c>
      <c r="J22" s="1028">
        <v>357</v>
      </c>
      <c r="K22" s="218">
        <f>SUM(B22,E22,H22)</f>
        <v>2000</v>
      </c>
      <c r="M22" s="105" t="s">
        <v>284</v>
      </c>
      <c r="N22" s="171">
        <f>IF(ISBLANK(J23),"",J23)</f>
        <v>340</v>
      </c>
      <c r="O22" s="80">
        <f>IF(ISBLANK(I23),"",I23)</f>
        <v>236</v>
      </c>
      <c r="P22" s="211"/>
    </row>
    <row r="23" spans="1:17" ht="24.75" x14ac:dyDescent="0.25">
      <c r="A23" s="218">
        <v>2022</v>
      </c>
      <c r="B23" s="1034">
        <v>268</v>
      </c>
      <c r="C23" s="1028">
        <v>195</v>
      </c>
      <c r="D23" s="980">
        <v>73</v>
      </c>
      <c r="E23" s="1034">
        <v>1104</v>
      </c>
      <c r="F23" s="1028">
        <v>558</v>
      </c>
      <c r="G23" s="980">
        <v>546</v>
      </c>
      <c r="H23" s="1034">
        <v>576</v>
      </c>
      <c r="I23" s="1028">
        <v>236</v>
      </c>
      <c r="J23" s="1028">
        <v>340</v>
      </c>
      <c r="K23" s="218">
        <f>SUM(B23,E23,H23)</f>
        <v>1948</v>
      </c>
      <c r="M23" s="106" t="s">
        <v>285</v>
      </c>
      <c r="N23" s="220">
        <f>IF(ISBLANK(G23),"",G23)</f>
        <v>546</v>
      </c>
      <c r="O23" s="107">
        <f>IF(ISBLANK(F23),"",F23)</f>
        <v>558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73</v>
      </c>
      <c r="O24" s="109">
        <f>IF(ISBLANK(C23),"",C23)</f>
        <v>195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340</v>
      </c>
      <c r="O29" s="80">
        <f>IF(ISBLANK(I23),"",I23)</f>
        <v>236</v>
      </c>
      <c r="P29" s="211"/>
    </row>
    <row r="30" spans="1:17" ht="27.75" customHeight="1" x14ac:dyDescent="0.25">
      <c r="M30" s="106" t="s">
        <v>515</v>
      </c>
      <c r="N30" s="220">
        <f>IF(ISBLANK(G23),"",G23)</f>
        <v>546</v>
      </c>
      <c r="O30" s="107">
        <f>IF(ISBLANK(F23),"",F23)</f>
        <v>558</v>
      </c>
      <c r="P30" s="211"/>
    </row>
    <row r="31" spans="1:17" ht="27.75" customHeight="1" x14ac:dyDescent="0.25">
      <c r="M31" s="108" t="s">
        <v>516</v>
      </c>
      <c r="N31" s="221">
        <f>IF(ISBLANK(D23),"",D23)</f>
        <v>73</v>
      </c>
      <c r="O31" s="109">
        <f>IF(ISBLANK(C23),"",C23)</f>
        <v>195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3436445</v>
      </c>
      <c r="D5" s="253"/>
    </row>
    <row r="6" spans="1:4" ht="30" x14ac:dyDescent="0.25">
      <c r="A6" s="686" t="s">
        <v>474</v>
      </c>
      <c r="B6" s="617">
        <v>2404972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69.2</v>
      </c>
      <c r="D5" s="611">
        <v>67.400000000000006</v>
      </c>
      <c r="E5" s="945">
        <v>71.2</v>
      </c>
      <c r="F5" s="610"/>
      <c r="G5" s="611"/>
      <c r="H5" s="945"/>
      <c r="I5" s="610">
        <v>1.3</v>
      </c>
      <c r="J5" s="611">
        <v>1.9</v>
      </c>
      <c r="K5" s="945">
        <v>0.6</v>
      </c>
      <c r="L5" s="610">
        <v>68.7</v>
      </c>
      <c r="M5" s="611">
        <v>68.3</v>
      </c>
      <c r="N5" s="945">
        <v>69.099999999999994</v>
      </c>
    </row>
    <row r="6" spans="1:14" x14ac:dyDescent="0.25">
      <c r="A6" s="286">
        <v>2021</v>
      </c>
      <c r="B6" s="457">
        <v>18</v>
      </c>
      <c r="C6" s="457">
        <v>69.7</v>
      </c>
      <c r="D6" s="458">
        <v>67.400000000000006</v>
      </c>
      <c r="E6" s="976">
        <v>72.2</v>
      </c>
      <c r="F6" s="457">
        <v>33</v>
      </c>
      <c r="G6" s="458">
        <v>18</v>
      </c>
      <c r="H6" s="976">
        <v>15</v>
      </c>
      <c r="I6" s="457">
        <v>0.2</v>
      </c>
      <c r="J6" s="458">
        <v>-0.5</v>
      </c>
      <c r="K6" s="976">
        <v>0.9</v>
      </c>
      <c r="L6" s="457">
        <v>67.3</v>
      </c>
      <c r="M6" s="458">
        <v>65.5</v>
      </c>
      <c r="N6" s="976">
        <v>69.3</v>
      </c>
    </row>
    <row r="7" spans="1:14" x14ac:dyDescent="0.25">
      <c r="A7" s="286">
        <v>2022</v>
      </c>
      <c r="B7" s="601">
        <v>18</v>
      </c>
      <c r="C7" s="601">
        <v>78.400000000000006</v>
      </c>
      <c r="D7" s="612">
        <v>77.099999999999994</v>
      </c>
      <c r="E7" s="980">
        <v>79.8</v>
      </c>
      <c r="F7" s="601">
        <v>19</v>
      </c>
      <c r="G7" s="612">
        <v>11</v>
      </c>
      <c r="H7" s="980">
        <v>8</v>
      </c>
      <c r="I7" s="601">
        <v>1.5</v>
      </c>
      <c r="J7" s="612">
        <v>2.1</v>
      </c>
      <c r="K7" s="980">
        <v>1</v>
      </c>
      <c r="L7" s="601">
        <v>83.3</v>
      </c>
      <c r="M7" s="612">
        <v>80.900000000000006</v>
      </c>
      <c r="N7" s="980">
        <v>85.9</v>
      </c>
    </row>
    <row r="8" spans="1:14" x14ac:dyDescent="0.25">
      <c r="A8" s="219">
        <v>2023</v>
      </c>
      <c r="B8" s="947">
        <v>18</v>
      </c>
      <c r="C8" s="947"/>
      <c r="D8" s="981"/>
      <c r="E8" s="979"/>
      <c r="F8" s="947">
        <v>21</v>
      </c>
      <c r="G8" s="981">
        <v>16</v>
      </c>
      <c r="H8" s="979">
        <v>5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242</v>
      </c>
      <c r="C5" s="207">
        <v>181</v>
      </c>
      <c r="G5" s="113"/>
      <c r="H5" s="174" t="s">
        <v>586</v>
      </c>
      <c r="I5" s="207">
        <v>221</v>
      </c>
      <c r="J5" s="207">
        <v>190</v>
      </c>
    </row>
    <row r="6" spans="1:13" ht="15" customHeight="1" x14ac:dyDescent="0.25">
      <c r="A6" s="175" t="s">
        <v>587</v>
      </c>
      <c r="B6" s="208">
        <v>5800</v>
      </c>
      <c r="C6" s="208">
        <v>1199</v>
      </c>
      <c r="G6" s="113"/>
      <c r="H6" s="175" t="s">
        <v>587</v>
      </c>
      <c r="I6" s="208">
        <v>2683</v>
      </c>
      <c r="J6" s="208">
        <v>980</v>
      </c>
    </row>
    <row r="7" spans="1:13" ht="15" customHeight="1" x14ac:dyDescent="0.25">
      <c r="A7" s="175" t="s">
        <v>588</v>
      </c>
      <c r="B7" s="208">
        <v>10175</v>
      </c>
      <c r="C7" s="208">
        <v>6761</v>
      </c>
      <c r="G7" s="113"/>
      <c r="H7" s="175" t="s">
        <v>588</v>
      </c>
      <c r="I7" s="208">
        <v>8389</v>
      </c>
      <c r="J7" s="208">
        <v>4015</v>
      </c>
    </row>
    <row r="8" spans="1:13" ht="15" customHeight="1" x14ac:dyDescent="0.25">
      <c r="A8" s="175" t="s">
        <v>589</v>
      </c>
      <c r="B8" s="208">
        <v>17243</v>
      </c>
      <c r="C8" s="208">
        <v>17078</v>
      </c>
      <c r="G8" s="113"/>
      <c r="H8" s="175" t="s">
        <v>589</v>
      </c>
      <c r="I8" s="208">
        <v>22760</v>
      </c>
      <c r="J8" s="208">
        <v>17605</v>
      </c>
    </row>
    <row r="9" spans="1:13" ht="15" customHeight="1" x14ac:dyDescent="0.25">
      <c r="A9" s="175" t="s">
        <v>590</v>
      </c>
      <c r="B9" s="208">
        <v>25948</v>
      </c>
      <c r="C9" s="208">
        <v>33017</v>
      </c>
      <c r="G9" s="113"/>
      <c r="H9" s="175" t="s">
        <v>590</v>
      </c>
      <c r="I9" s="208">
        <v>34442</v>
      </c>
      <c r="J9" s="208">
        <v>45633</v>
      </c>
    </row>
    <row r="10" spans="1:13" ht="15" customHeight="1" x14ac:dyDescent="0.25">
      <c r="A10" s="175" t="s">
        <v>591</v>
      </c>
      <c r="B10" s="208">
        <v>3086</v>
      </c>
      <c r="C10" s="208">
        <v>3720</v>
      </c>
      <c r="G10" s="113"/>
      <c r="H10" s="175" t="s">
        <v>591</v>
      </c>
      <c r="I10" s="208">
        <v>3948</v>
      </c>
      <c r="J10" s="208">
        <v>4136</v>
      </c>
    </row>
    <row r="11" spans="1:13" ht="15" customHeight="1" x14ac:dyDescent="0.25">
      <c r="A11" s="176" t="s">
        <v>592</v>
      </c>
      <c r="B11" s="209">
        <v>4453</v>
      </c>
      <c r="C11" s="209">
        <v>5092</v>
      </c>
      <c r="G11" s="113"/>
      <c r="H11" s="176" t="s">
        <v>592</v>
      </c>
      <c r="I11" s="209">
        <v>9938</v>
      </c>
      <c r="J11" s="209">
        <v>9524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242</v>
      </c>
      <c r="C17" s="178">
        <f>IF(ISBLANK(C5),"0",C5)</f>
        <v>181</v>
      </c>
      <c r="G17" s="113"/>
      <c r="H17" s="174" t="s">
        <v>586</v>
      </c>
      <c r="I17" s="177">
        <f>IF(ISBLANK(I5),"0",I5)</f>
        <v>221</v>
      </c>
      <c r="J17" s="178">
        <f>IF(ISBLANK(J5),"0",J5)</f>
        <v>190</v>
      </c>
    </row>
    <row r="18" spans="1:13" ht="15" customHeight="1" x14ac:dyDescent="0.25">
      <c r="A18" s="175" t="s">
        <v>587</v>
      </c>
      <c r="B18" s="179">
        <f t="shared" ref="B18:C18" si="0">IF(ISBLANK(B6),"0",B6)</f>
        <v>5800</v>
      </c>
      <c r="C18" s="180">
        <f t="shared" si="0"/>
        <v>1199</v>
      </c>
      <c r="G18" s="113"/>
      <c r="H18" s="175" t="s">
        <v>587</v>
      </c>
      <c r="I18" s="179">
        <f t="shared" ref="I18:J18" si="1">IF(ISBLANK(I6),"0",I6)</f>
        <v>2683</v>
      </c>
      <c r="J18" s="180">
        <f t="shared" si="1"/>
        <v>980</v>
      </c>
    </row>
    <row r="19" spans="1:13" ht="15" customHeight="1" x14ac:dyDescent="0.25">
      <c r="A19" s="175" t="s">
        <v>588</v>
      </c>
      <c r="B19" s="179">
        <f t="shared" ref="B19:C19" si="2">IF(ISBLANK(B7),"0",B7)</f>
        <v>10175</v>
      </c>
      <c r="C19" s="180">
        <f t="shared" si="2"/>
        <v>6761</v>
      </c>
      <c r="G19" s="113"/>
      <c r="H19" s="175" t="s">
        <v>588</v>
      </c>
      <c r="I19" s="179">
        <f t="shared" ref="I19:J19" si="3">IF(ISBLANK(I7),"0",I7)</f>
        <v>8389</v>
      </c>
      <c r="J19" s="180">
        <f t="shared" si="3"/>
        <v>4015</v>
      </c>
    </row>
    <row r="20" spans="1:13" ht="15" customHeight="1" x14ac:dyDescent="0.25">
      <c r="A20" s="175" t="s">
        <v>589</v>
      </c>
      <c r="B20" s="179">
        <f t="shared" ref="B20:C20" si="4">IF(ISBLANK(B8),"0",B8)</f>
        <v>17243</v>
      </c>
      <c r="C20" s="180">
        <f t="shared" si="4"/>
        <v>17078</v>
      </c>
      <c r="G20" s="113"/>
      <c r="H20" s="175" t="s">
        <v>589</v>
      </c>
      <c r="I20" s="179">
        <f t="shared" ref="I20:J20" si="5">IF(ISBLANK(I8),"0",I8)</f>
        <v>22760</v>
      </c>
      <c r="J20" s="180">
        <f t="shared" si="5"/>
        <v>17605</v>
      </c>
    </row>
    <row r="21" spans="1:13" ht="15" customHeight="1" x14ac:dyDescent="0.25">
      <c r="A21" s="175" t="s">
        <v>590</v>
      </c>
      <c r="B21" s="179">
        <f t="shared" ref="B21:C21" si="6">IF(ISBLANK(B9),"0",B9)</f>
        <v>25948</v>
      </c>
      <c r="C21" s="180">
        <f t="shared" si="6"/>
        <v>33017</v>
      </c>
      <c r="G21" s="113"/>
      <c r="H21" s="175" t="s">
        <v>590</v>
      </c>
      <c r="I21" s="179">
        <f t="shared" ref="I21:J21" si="7">IF(ISBLANK(I9),"0",I9)</f>
        <v>34442</v>
      </c>
      <c r="J21" s="180">
        <f t="shared" si="7"/>
        <v>45633</v>
      </c>
    </row>
    <row r="22" spans="1:13" ht="15" customHeight="1" x14ac:dyDescent="0.25">
      <c r="A22" s="175" t="s">
        <v>591</v>
      </c>
      <c r="B22" s="179">
        <f t="shared" ref="B22:C22" si="8">IF(ISBLANK(B10),"0",B10)</f>
        <v>3086</v>
      </c>
      <c r="C22" s="180">
        <f t="shared" si="8"/>
        <v>3720</v>
      </c>
      <c r="G22" s="113"/>
      <c r="H22" s="175" t="s">
        <v>591</v>
      </c>
      <c r="I22" s="179">
        <f t="shared" ref="I22:J22" si="9">IF(ISBLANK(I10),"0",I10)</f>
        <v>3948</v>
      </c>
      <c r="J22" s="180">
        <f t="shared" si="9"/>
        <v>4136</v>
      </c>
    </row>
    <row r="23" spans="1:13" ht="15" customHeight="1" x14ac:dyDescent="0.25">
      <c r="A23" s="176" t="s">
        <v>592</v>
      </c>
      <c r="B23" s="181">
        <f t="shared" ref="B23:C23" si="10">IF(ISBLANK(B11),"0",B11)</f>
        <v>4453</v>
      </c>
      <c r="C23" s="182">
        <f t="shared" si="10"/>
        <v>5092</v>
      </c>
      <c r="G23" s="113"/>
      <c r="H23" s="176" t="s">
        <v>592</v>
      </c>
      <c r="I23" s="181">
        <f t="shared" ref="I23:J23" si="11">IF(ISBLANK(I11),"0",I11)</f>
        <v>9938</v>
      </c>
      <c r="J23" s="182">
        <f t="shared" si="11"/>
        <v>9524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0.36147997669798493</v>
      </c>
      <c r="C29" s="184">
        <f>C17/SUM(C17:C23)*100</f>
        <v>0.26995585252356524</v>
      </c>
      <c r="D29" s="253"/>
      <c r="E29" s="253"/>
      <c r="G29" s="113"/>
      <c r="H29" s="174" t="s">
        <v>593</v>
      </c>
      <c r="I29" s="184">
        <f>I17/SUM(I17:I23)*100</f>
        <v>0.26826574088685501</v>
      </c>
      <c r="J29" s="184">
        <f>J17/SUM(J17:J23)*100</f>
        <v>0.23147302121023844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8.6635696894558389</v>
      </c>
      <c r="C30" s="185">
        <f>C18/SUM(C17:C23)*100</f>
        <v>1.7882710893688105</v>
      </c>
      <c r="D30" s="253"/>
      <c r="E30" s="253"/>
      <c r="G30" s="113"/>
      <c r="H30" s="175" t="s">
        <v>594</v>
      </c>
      <c r="I30" s="185">
        <f>I18/SUM(I17:I23)*100</f>
        <v>3.2568189266942618</v>
      </c>
      <c r="J30" s="185">
        <f>J18/SUM(J17:J23)*100</f>
        <v>1.1939134778212297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15.198589929347095</v>
      </c>
      <c r="C31" s="185">
        <f>C19/SUM(C17:C23)*100</f>
        <v>10.083820546474168</v>
      </c>
      <c r="D31" s="253"/>
      <c r="E31" s="253"/>
      <c r="G31" s="113"/>
      <c r="H31" s="175" t="s">
        <v>595</v>
      </c>
      <c r="I31" s="185">
        <f>I19/SUM(I17:I23)*100</f>
        <v>10.183173304524102</v>
      </c>
      <c r="J31" s="185">
        <f>J19/SUM(J17:J23)*100</f>
        <v>4.8913904218900379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25.756195199187417</v>
      </c>
      <c r="C32" s="185">
        <f>C20/SUM(C17:C23)*100</f>
        <v>25.471304140317386</v>
      </c>
      <c r="D32" s="253"/>
      <c r="E32" s="253"/>
      <c r="G32" s="113"/>
      <c r="H32" s="175" t="s">
        <v>596</v>
      </c>
      <c r="I32" s="185">
        <f>I20/SUM(I17:I23)*100</f>
        <v>27.627729694953935</v>
      </c>
      <c r="J32" s="185">
        <f>J20/SUM(J17:J23)*100</f>
        <v>21.447802833717091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38.759018327931052</v>
      </c>
      <c r="C33" s="185">
        <f>C21/SUM(C17:C23)*100</f>
        <v>49.24382531917432</v>
      </c>
      <c r="D33" s="253"/>
      <c r="E33" s="253"/>
      <c r="G33" s="113"/>
      <c r="H33" s="175" t="s">
        <v>597</v>
      </c>
      <c r="I33" s="185">
        <f>I21/SUM(I17:I23)*100</f>
        <v>41.808183925905247</v>
      </c>
      <c r="J33" s="185">
        <f>J21/SUM(J17:J23)*100</f>
        <v>55.593728299404269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4.6096165623552965</v>
      </c>
      <c r="C34" s="185">
        <f>C22/SUM(C17:C23)*100</f>
        <v>5.5482639303185772</v>
      </c>
      <c r="D34" s="253"/>
      <c r="E34" s="253"/>
      <c r="G34" s="113"/>
      <c r="H34" s="175" t="s">
        <v>598</v>
      </c>
      <c r="I34" s="185">
        <f>I22/SUM(I17:I23)*100</f>
        <v>4.7923671720420975</v>
      </c>
      <c r="J34" s="185">
        <f>J22/SUM(J17:J23)*100</f>
        <v>5.03880218802919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6.651530315025318</v>
      </c>
      <c r="C35" s="186">
        <f>C23/SUM(C17:C23)*100</f>
        <v>7.5945591218231714</v>
      </c>
      <c r="D35" s="253"/>
      <c r="E35" s="253"/>
      <c r="G35" s="113"/>
      <c r="H35" s="176" t="s">
        <v>599</v>
      </c>
      <c r="I35" s="186">
        <f>I23/SUM(I17:I23)*100</f>
        <v>12.063461234993506</v>
      </c>
      <c r="J35" s="186">
        <f>J23/SUM(J17:J23)*100</f>
        <v>11.602889757927951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0.36147997669798493</v>
      </c>
      <c r="C41" s="184">
        <f t="shared" si="12"/>
        <v>0.26995585252356524</v>
      </c>
      <c r="G41" s="113"/>
      <c r="H41" s="174" t="s">
        <v>601</v>
      </c>
      <c r="I41" s="184">
        <f t="shared" ref="I41:J41" si="13">I29</f>
        <v>0.26826574088685501</v>
      </c>
      <c r="J41" s="184">
        <f t="shared" si="13"/>
        <v>0.23147302121023844</v>
      </c>
    </row>
    <row r="42" spans="1:12" x14ac:dyDescent="0.25">
      <c r="A42" s="175" t="s">
        <v>602</v>
      </c>
      <c r="B42" s="185">
        <f t="shared" si="12"/>
        <v>8.6635696894558389</v>
      </c>
      <c r="C42" s="185">
        <f t="shared" si="12"/>
        <v>1.7882710893688105</v>
      </c>
      <c r="G42" s="113"/>
      <c r="H42" s="175" t="s">
        <v>602</v>
      </c>
      <c r="I42" s="185">
        <f t="shared" ref="I42:J42" si="14">I30</f>
        <v>3.2568189266942618</v>
      </c>
      <c r="J42" s="185">
        <f t="shared" si="14"/>
        <v>1.1939134778212297</v>
      </c>
    </row>
    <row r="43" spans="1:12" x14ac:dyDescent="0.25">
      <c r="A43" s="175" t="s">
        <v>603</v>
      </c>
      <c r="B43" s="185">
        <f t="shared" si="12"/>
        <v>15.198589929347095</v>
      </c>
      <c r="C43" s="185">
        <f t="shared" si="12"/>
        <v>10.083820546474168</v>
      </c>
      <c r="G43" s="113"/>
      <c r="H43" s="175" t="s">
        <v>603</v>
      </c>
      <c r="I43" s="185">
        <f t="shared" ref="I43:J43" si="15">I31</f>
        <v>10.183173304524102</v>
      </c>
      <c r="J43" s="185">
        <f t="shared" si="15"/>
        <v>4.8913904218900379</v>
      </c>
    </row>
    <row r="44" spans="1:12" x14ac:dyDescent="0.25">
      <c r="A44" s="175" t="s">
        <v>604</v>
      </c>
      <c r="B44" s="185">
        <f t="shared" si="12"/>
        <v>25.756195199187417</v>
      </c>
      <c r="C44" s="185">
        <f t="shared" si="12"/>
        <v>25.471304140317386</v>
      </c>
      <c r="G44" s="113"/>
      <c r="H44" s="175" t="s">
        <v>604</v>
      </c>
      <c r="I44" s="185">
        <f t="shared" ref="I44:J44" si="16">I32</f>
        <v>27.627729694953935</v>
      </c>
      <c r="J44" s="185">
        <f t="shared" si="16"/>
        <v>21.447802833717091</v>
      </c>
    </row>
    <row r="45" spans="1:12" x14ac:dyDescent="0.25">
      <c r="A45" s="175" t="s">
        <v>605</v>
      </c>
      <c r="B45" s="185">
        <f t="shared" si="12"/>
        <v>38.759018327931052</v>
      </c>
      <c r="C45" s="185">
        <f t="shared" si="12"/>
        <v>49.24382531917432</v>
      </c>
      <c r="G45" s="113"/>
      <c r="H45" s="175" t="s">
        <v>605</v>
      </c>
      <c r="I45" s="185">
        <f t="shared" ref="I45:J45" si="17">I33</f>
        <v>41.808183925905247</v>
      </c>
      <c r="J45" s="185">
        <f t="shared" si="17"/>
        <v>55.593728299404269</v>
      </c>
    </row>
    <row r="46" spans="1:12" x14ac:dyDescent="0.25">
      <c r="A46" s="175" t="s">
        <v>606</v>
      </c>
      <c r="B46" s="185">
        <f t="shared" si="12"/>
        <v>4.6096165623552965</v>
      </c>
      <c r="C46" s="185">
        <f t="shared" si="12"/>
        <v>5.5482639303185772</v>
      </c>
      <c r="G46" s="113"/>
      <c r="H46" s="175" t="s">
        <v>606</v>
      </c>
      <c r="I46" s="185">
        <f t="shared" ref="I46:J46" si="18">I34</f>
        <v>4.7923671720420975</v>
      </c>
      <c r="J46" s="185">
        <f t="shared" si="18"/>
        <v>5.03880218802919</v>
      </c>
    </row>
    <row r="47" spans="1:12" x14ac:dyDescent="0.25">
      <c r="A47" s="176" t="s">
        <v>607</v>
      </c>
      <c r="B47" s="186">
        <f t="shared" si="12"/>
        <v>6.651530315025318</v>
      </c>
      <c r="C47" s="186">
        <f t="shared" si="12"/>
        <v>7.5945591218231714</v>
      </c>
      <c r="G47" s="113"/>
      <c r="H47" s="176" t="s">
        <v>607</v>
      </c>
      <c r="I47" s="186">
        <f t="shared" ref="I47:J47" si="19">I35</f>
        <v>12.063461234993506</v>
      </c>
      <c r="J47" s="186">
        <f t="shared" si="19"/>
        <v>11.602889757927951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42144</v>
      </c>
      <c r="C5" s="207">
        <v>38384</v>
      </c>
      <c r="D5" s="253"/>
      <c r="E5" s="253"/>
      <c r="F5" s="1003"/>
      <c r="H5" s="174" t="s">
        <v>624</v>
      </c>
      <c r="I5" s="207">
        <v>24851</v>
      </c>
      <c r="J5" s="207">
        <v>19653</v>
      </c>
    </row>
    <row r="6" spans="1:10" ht="15" customHeight="1" x14ac:dyDescent="0.25">
      <c r="A6" s="175" t="s">
        <v>625</v>
      </c>
      <c r="B6" s="208">
        <v>9137</v>
      </c>
      <c r="C6" s="208">
        <v>10699</v>
      </c>
      <c r="D6" s="253"/>
      <c r="E6" s="253"/>
      <c r="F6" s="1003"/>
      <c r="H6" s="175" t="s">
        <v>625</v>
      </c>
      <c r="I6" s="208">
        <v>23647</v>
      </c>
      <c r="J6" s="208">
        <v>25906</v>
      </c>
    </row>
    <row r="7" spans="1:10" ht="15" customHeight="1" x14ac:dyDescent="0.25">
      <c r="A7" s="176" t="s">
        <v>626</v>
      </c>
      <c r="B7" s="209">
        <v>15666</v>
      </c>
      <c r="C7" s="209">
        <v>17965</v>
      </c>
      <c r="D7" s="253"/>
      <c r="E7" s="253"/>
      <c r="F7" s="1003"/>
      <c r="H7" s="175" t="s">
        <v>626</v>
      </c>
      <c r="I7" s="208">
        <v>33634</v>
      </c>
      <c r="J7" s="208">
        <v>36318</v>
      </c>
    </row>
    <row r="8" spans="1:10" x14ac:dyDescent="0.25">
      <c r="D8" s="253"/>
      <c r="E8" s="253"/>
      <c r="F8" s="1003"/>
      <c r="H8" s="176" t="s">
        <v>2351</v>
      </c>
      <c r="I8" s="209">
        <v>249</v>
      </c>
      <c r="J8" s="209">
        <v>206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42144</v>
      </c>
      <c r="C13" s="178">
        <f>IF(ISBLANK(C5),"0",C5)</f>
        <v>38384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9137</v>
      </c>
      <c r="C14" s="180">
        <f t="shared" si="0"/>
        <v>10699</v>
      </c>
      <c r="D14" s="253"/>
      <c r="E14" s="253"/>
      <c r="F14" s="1003"/>
      <c r="H14" s="174" t="s">
        <v>624</v>
      </c>
      <c r="I14" s="177">
        <f>IF(ISBLANK(I5),"0",I5)</f>
        <v>24851</v>
      </c>
      <c r="J14" s="178">
        <f>IF(ISBLANK(J5),"0",J5)</f>
        <v>19653</v>
      </c>
    </row>
    <row r="15" spans="1:10" ht="15" customHeight="1" x14ac:dyDescent="0.25">
      <c r="A15" s="176" t="s">
        <v>626</v>
      </c>
      <c r="B15" s="181">
        <f t="shared" si="0"/>
        <v>15666</v>
      </c>
      <c r="C15" s="182">
        <f t="shared" si="0"/>
        <v>17965</v>
      </c>
      <c r="D15" s="253"/>
      <c r="E15" s="253"/>
      <c r="F15" s="1003"/>
      <c r="H15" s="175" t="s">
        <v>625</v>
      </c>
      <c r="I15" s="179">
        <f t="shared" ref="I15:J15" si="1">IF(ISBLANK(I6),"0",I6)</f>
        <v>23647</v>
      </c>
      <c r="J15" s="180">
        <f t="shared" si="1"/>
        <v>25906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33634</v>
      </c>
      <c r="J16" s="180">
        <f t="shared" si="2"/>
        <v>36318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249</v>
      </c>
      <c r="J17" s="182">
        <f t="shared" si="3"/>
        <v>206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62.951289826280487</v>
      </c>
      <c r="C21" s="184">
        <f>C13/SUM(C13:C15)*100</f>
        <v>57.248538360577491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13.648109698716896</v>
      </c>
      <c r="C22" s="185">
        <f>C14/SUM(C13:C15)*100</f>
        <v>15.957224674859802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23.400600475002616</v>
      </c>
      <c r="C23" s="186">
        <f>C15/SUM(C13:C15)*100</f>
        <v>26.7942369645627</v>
      </c>
      <c r="D23" s="253"/>
      <c r="E23" s="253"/>
      <c r="F23" s="1003"/>
      <c r="H23" s="174" t="s">
        <v>629</v>
      </c>
      <c r="I23" s="184">
        <f>I14/SUM(I14:I17)*100</f>
        <v>30.16593632026802</v>
      </c>
      <c r="J23" s="184">
        <f>J14/SUM(J14:J17)*100</f>
        <v>23.94283834655166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28.70443427489348</v>
      </c>
      <c r="J24" s="185">
        <f>J15/SUM(J14:J17)*100</f>
        <v>31.560737302486508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40.827375244291765</v>
      </c>
      <c r="J25" s="185">
        <f>J16/SUM(J14:J17)*100</f>
        <v>44.245458864807574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0.30225416054672799</v>
      </c>
      <c r="J26" s="186">
        <f>J17/SUM(J14:J17)*100</f>
        <v>0.25096548615425851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62.951289826280487</v>
      </c>
      <c r="C29" s="189">
        <f t="shared" si="4"/>
        <v>57.248538360577491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13.648109698716896</v>
      </c>
      <c r="C30" s="192">
        <f t="shared" si="4"/>
        <v>15.957224674859802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23.400600475002616</v>
      </c>
      <c r="C31" s="195">
        <f t="shared" si="4"/>
        <v>26.7942369645627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30.16593632026802</v>
      </c>
      <c r="J32" s="189">
        <f>J23</f>
        <v>23.94283834655166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28.70443427489348</v>
      </c>
      <c r="J33" s="192">
        <f t="shared" si="5"/>
        <v>31.560737302486508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40.827375244291765</v>
      </c>
      <c r="J34" s="192">
        <f t="shared" si="6"/>
        <v>44.245458864807574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0.30225416054672799</v>
      </c>
      <c r="J35" s="195">
        <f t="shared" si="7"/>
        <v>0.25096548615425851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3520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363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194208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13.6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-4.4000000000000004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75.87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41.7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118.7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46</v>
      </c>
      <c r="C5" s="655">
        <v>44</v>
      </c>
      <c r="E5" s="28"/>
      <c r="J5" s="654" t="s">
        <v>542</v>
      </c>
      <c r="K5" s="669">
        <f>IF(ISBLANK(B5),"",B5)</f>
        <v>46</v>
      </c>
      <c r="L5" s="618">
        <f>IF(ISBLANK(C5),"",C5)</f>
        <v>44</v>
      </c>
      <c r="N5" s="28"/>
    </row>
    <row r="6" spans="1:15" x14ac:dyDescent="0.25">
      <c r="A6" s="656" t="s">
        <v>543</v>
      </c>
      <c r="B6" s="657">
        <v>56</v>
      </c>
      <c r="C6" s="657">
        <v>57</v>
      </c>
      <c r="E6" s="44"/>
      <c r="J6" s="656" t="s">
        <v>543</v>
      </c>
      <c r="K6" s="670">
        <f t="shared" ref="K6:K10" si="0">IF(ISBLANK(B6),"",B6)</f>
        <v>56</v>
      </c>
      <c r="L6" s="619">
        <f t="shared" ref="L6:L10" si="1">IF(ISBLANK(C6),"",C6)</f>
        <v>57</v>
      </c>
      <c r="N6" s="44"/>
    </row>
    <row r="7" spans="1:15" x14ac:dyDescent="0.25">
      <c r="A7" s="656" t="s">
        <v>641</v>
      </c>
      <c r="B7" s="657">
        <v>338</v>
      </c>
      <c r="C7" s="657">
        <v>200</v>
      </c>
      <c r="E7" s="44"/>
      <c r="J7" s="656" t="s">
        <v>641</v>
      </c>
      <c r="K7" s="670">
        <f t="shared" si="0"/>
        <v>338</v>
      </c>
      <c r="L7" s="619">
        <f t="shared" si="1"/>
        <v>200</v>
      </c>
      <c r="N7" s="44"/>
    </row>
    <row r="8" spans="1:15" x14ac:dyDescent="0.25">
      <c r="A8" s="650" t="s">
        <v>642</v>
      </c>
      <c r="B8" s="651">
        <v>367</v>
      </c>
      <c r="C8" s="651">
        <v>134</v>
      </c>
      <c r="E8" s="21"/>
      <c r="J8" s="650" t="s">
        <v>642</v>
      </c>
      <c r="K8" s="670">
        <f t="shared" si="0"/>
        <v>367</v>
      </c>
      <c r="L8" s="619">
        <f t="shared" si="1"/>
        <v>134</v>
      </c>
      <c r="N8" s="21"/>
    </row>
    <row r="9" spans="1:15" x14ac:dyDescent="0.25">
      <c r="A9" s="650" t="s">
        <v>643</v>
      </c>
      <c r="B9" s="651">
        <v>541</v>
      </c>
      <c r="C9" s="651">
        <v>165</v>
      </c>
      <c r="E9" s="21"/>
      <c r="J9" s="650" t="s">
        <v>643</v>
      </c>
      <c r="K9" s="670">
        <f t="shared" si="0"/>
        <v>541</v>
      </c>
      <c r="L9" s="619">
        <f t="shared" si="1"/>
        <v>165</v>
      </c>
      <c r="N9" s="21"/>
    </row>
    <row r="10" spans="1:15" x14ac:dyDescent="0.25">
      <c r="A10" s="652" t="s">
        <v>365</v>
      </c>
      <c r="B10" s="653">
        <v>3960</v>
      </c>
      <c r="C10" s="653">
        <v>410</v>
      </c>
      <c r="J10" s="652" t="s">
        <v>365</v>
      </c>
      <c r="K10" s="671">
        <f t="shared" si="0"/>
        <v>3960</v>
      </c>
      <c r="L10" s="620">
        <f t="shared" si="1"/>
        <v>410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7.45</v>
      </c>
      <c r="C15" s="197"/>
      <c r="D15" s="253"/>
      <c r="E15" s="211"/>
      <c r="F15" s="253"/>
      <c r="G15" s="253"/>
      <c r="J15" s="673" t="s">
        <v>488</v>
      </c>
      <c r="K15" s="674">
        <f>B15</f>
        <v>7.45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1.41</v>
      </c>
      <c r="C16" s="197"/>
      <c r="D16" s="253"/>
      <c r="E16" s="254"/>
      <c r="F16" s="253"/>
      <c r="G16" s="253"/>
      <c r="J16" s="675" t="s">
        <v>489</v>
      </c>
      <c r="K16" s="676">
        <f>B16</f>
        <v>1.41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3.02</v>
      </c>
      <c r="C18" s="197"/>
      <c r="D18" s="255"/>
      <c r="E18" s="256"/>
      <c r="F18" s="253"/>
      <c r="G18" s="253"/>
      <c r="J18" s="678" t="s">
        <v>501</v>
      </c>
      <c r="K18" s="674">
        <f>B18</f>
        <v>3.02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6.29</v>
      </c>
      <c r="C19" s="198"/>
      <c r="D19" s="255"/>
      <c r="E19" s="256"/>
      <c r="F19" s="253"/>
      <c r="G19" s="253"/>
      <c r="J19" s="672" t="s">
        <v>502</v>
      </c>
      <c r="K19" s="676">
        <f>B19</f>
        <v>6.29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4.42</v>
      </c>
      <c r="C21" s="253"/>
      <c r="D21" s="253"/>
      <c r="E21" s="253"/>
      <c r="F21" s="253"/>
      <c r="G21" s="253"/>
      <c r="J21" s="661" t="s">
        <v>498</v>
      </c>
      <c r="K21" s="679">
        <f>B21</f>
        <v>4.42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39</v>
      </c>
      <c r="C32" s="655">
        <v>51</v>
      </c>
      <c r="E32" s="28"/>
      <c r="J32" s="654" t="s">
        <v>542</v>
      </c>
      <c r="K32" s="669">
        <f>IF(ISBLANK(B32),"",B32)</f>
        <v>39</v>
      </c>
      <c r="L32" s="618">
        <f>IF(ISBLANK(C32),"",C32)</f>
        <v>51</v>
      </c>
      <c r="N32" s="28"/>
    </row>
    <row r="33" spans="1:15" x14ac:dyDescent="0.25">
      <c r="A33" s="656" t="s">
        <v>543</v>
      </c>
      <c r="B33" s="657">
        <v>28</v>
      </c>
      <c r="C33" s="657">
        <v>32</v>
      </c>
      <c r="E33" s="44"/>
      <c r="J33" s="656" t="s">
        <v>543</v>
      </c>
      <c r="K33" s="670">
        <f t="shared" ref="K33:K37" si="2">IF(ISBLANK(B33),"",B33)</f>
        <v>28</v>
      </c>
      <c r="L33" s="619">
        <f t="shared" ref="L33:L37" si="3">IF(ISBLANK(C33),"",C33)</f>
        <v>32</v>
      </c>
      <c r="N33" s="44"/>
    </row>
    <row r="34" spans="1:15" x14ac:dyDescent="0.25">
      <c r="A34" s="656" t="s">
        <v>641</v>
      </c>
      <c r="B34" s="657">
        <v>148</v>
      </c>
      <c r="C34" s="657">
        <v>126</v>
      </c>
      <c r="E34" s="44"/>
      <c r="J34" s="656" t="s">
        <v>641</v>
      </c>
      <c r="K34" s="670">
        <f t="shared" si="2"/>
        <v>148</v>
      </c>
      <c r="L34" s="619">
        <f t="shared" si="3"/>
        <v>126</v>
      </c>
      <c r="N34" s="44"/>
    </row>
    <row r="35" spans="1:15" x14ac:dyDescent="0.25">
      <c r="A35" s="650" t="s">
        <v>642</v>
      </c>
      <c r="B35" s="651">
        <v>280</v>
      </c>
      <c r="C35" s="651">
        <v>157</v>
      </c>
      <c r="E35" s="21"/>
      <c r="J35" s="650" t="s">
        <v>642</v>
      </c>
      <c r="K35" s="670">
        <f t="shared" si="2"/>
        <v>280</v>
      </c>
      <c r="L35" s="619">
        <f t="shared" si="3"/>
        <v>157</v>
      </c>
      <c r="N35" s="21"/>
    </row>
    <row r="36" spans="1:15" x14ac:dyDescent="0.25">
      <c r="A36" s="650" t="s">
        <v>643</v>
      </c>
      <c r="B36" s="651">
        <v>462</v>
      </c>
      <c r="C36" s="651">
        <v>142</v>
      </c>
      <c r="E36" s="21"/>
      <c r="J36" s="650" t="s">
        <v>643</v>
      </c>
      <c r="K36" s="670">
        <f t="shared" si="2"/>
        <v>462</v>
      </c>
      <c r="L36" s="619">
        <f t="shared" si="3"/>
        <v>142</v>
      </c>
      <c r="N36" s="21"/>
    </row>
    <row r="37" spans="1:15" x14ac:dyDescent="0.25">
      <c r="A37" s="652" t="s">
        <v>365</v>
      </c>
      <c r="B37" s="653">
        <v>1263</v>
      </c>
      <c r="C37" s="653">
        <v>245</v>
      </c>
      <c r="J37" s="652" t="s">
        <v>365</v>
      </c>
      <c r="K37" s="671">
        <f t="shared" si="2"/>
        <v>1263</v>
      </c>
      <c r="L37" s="620">
        <f t="shared" si="3"/>
        <v>245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2.5499999999999998</v>
      </c>
      <c r="C42" s="197"/>
      <c r="D42" s="253"/>
      <c r="E42" s="211"/>
      <c r="F42" s="253"/>
      <c r="G42" s="253"/>
      <c r="J42" s="673" t="s">
        <v>488</v>
      </c>
      <c r="K42" s="674">
        <f>B42</f>
        <v>2.5499999999999998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0.86</v>
      </c>
      <c r="C43" s="197"/>
      <c r="D43" s="253"/>
      <c r="E43" s="254"/>
      <c r="F43" s="253"/>
      <c r="G43" s="253"/>
      <c r="J43" s="675" t="s">
        <v>489</v>
      </c>
      <c r="K43" s="676">
        <f>B43</f>
        <v>0.86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1.57</v>
      </c>
      <c r="C45" s="197"/>
      <c r="D45" s="255"/>
      <c r="E45" s="256"/>
      <c r="F45" s="253"/>
      <c r="G45" s="253"/>
      <c r="J45" s="678" t="s">
        <v>501</v>
      </c>
      <c r="K45" s="674">
        <f>B45</f>
        <v>1.57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1.82</v>
      </c>
      <c r="C46" s="198"/>
      <c r="D46" s="255"/>
      <c r="E46" s="256"/>
      <c r="F46" s="253"/>
      <c r="G46" s="253"/>
      <c r="J46" s="672" t="s">
        <v>502</v>
      </c>
      <c r="K46" s="676">
        <f>B46</f>
        <v>1.82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1.71</v>
      </c>
      <c r="C48" s="253"/>
      <c r="D48" s="253"/>
      <c r="E48" s="253"/>
      <c r="F48" s="253"/>
      <c r="G48" s="253"/>
      <c r="J48" s="661" t="s">
        <v>498</v>
      </c>
      <c r="K48" s="679">
        <f>B48</f>
        <v>1.71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5640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1915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11750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1413</v>
      </c>
      <c r="D4" s="643">
        <v>2</v>
      </c>
      <c r="E4" s="643">
        <v>2534</v>
      </c>
      <c r="F4" s="643">
        <v>2</v>
      </c>
      <c r="G4" s="643">
        <v>91</v>
      </c>
      <c r="H4" s="643">
        <v>6181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6568</v>
      </c>
      <c r="D5" s="602">
        <v>2</v>
      </c>
      <c r="E5" s="602">
        <v>3057</v>
      </c>
      <c r="F5" s="602">
        <v>2</v>
      </c>
      <c r="G5" s="602">
        <v>84</v>
      </c>
      <c r="H5" s="602">
        <v>7248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5640</v>
      </c>
      <c r="D6" s="617">
        <v>2</v>
      </c>
      <c r="E6" s="617">
        <v>1915</v>
      </c>
      <c r="F6" s="617">
        <v>2</v>
      </c>
      <c r="G6" s="617">
        <v>95</v>
      </c>
      <c r="H6" s="617">
        <v>11750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510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95.9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1.46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8.1999999999999993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6139911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31615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26</v>
      </c>
      <c r="C4" s="600">
        <v>15.6</v>
      </c>
      <c r="D4" s="600">
        <v>93.7</v>
      </c>
      <c r="E4" s="600">
        <v>0.95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23</v>
      </c>
      <c r="C5" s="602">
        <v>14.3</v>
      </c>
      <c r="D5" s="751">
        <v>94.7</v>
      </c>
      <c r="E5" s="751">
        <v>0.88</v>
      </c>
      <c r="G5" s="647" t="s">
        <v>446</v>
      </c>
      <c r="H5" s="648">
        <f>IF(ISBLANK(B4),"",B4)</f>
        <v>26</v>
      </c>
      <c r="I5" s="648">
        <f>IF(ISBLANK(B5),"",B5)</f>
        <v>23</v>
      </c>
      <c r="J5" s="649">
        <f>IF(ISBLANK(B6),"",B6)</f>
        <v>20</v>
      </c>
      <c r="K5" s="569"/>
    </row>
    <row r="6" spans="1:11" x14ac:dyDescent="0.25">
      <c r="A6" s="218">
        <v>2022</v>
      </c>
      <c r="B6" s="601">
        <v>20</v>
      </c>
      <c r="C6" s="602">
        <v>17.7</v>
      </c>
      <c r="D6" s="959">
        <v>95.9</v>
      </c>
      <c r="E6" s="959">
        <v>1.46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15.6</v>
      </c>
      <c r="I9" s="648">
        <f>IF(ISBLANK(C5),"",C5)</f>
        <v>14.3</v>
      </c>
      <c r="J9" s="649">
        <f>IF(ISBLANK(C6),"",C6)</f>
        <v>17.7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522</v>
      </c>
      <c r="C4" s="643">
        <v>2.7</v>
      </c>
      <c r="D4" s="643">
        <v>1.2</v>
      </c>
      <c r="E4" s="643">
        <v>0.22</v>
      </c>
      <c r="F4" s="643">
        <v>0.7</v>
      </c>
      <c r="G4" s="643">
        <v>3.2</v>
      </c>
      <c r="H4" s="1066"/>
      <c r="I4" s="253"/>
      <c r="J4" s="253"/>
      <c r="K4" s="253"/>
    </row>
    <row r="5" spans="1:11" x14ac:dyDescent="0.25">
      <c r="A5" s="480">
        <v>2021</v>
      </c>
      <c r="B5" s="602">
        <v>517</v>
      </c>
      <c r="C5" s="602">
        <v>2.7</v>
      </c>
      <c r="D5" s="602">
        <v>1.2</v>
      </c>
      <c r="E5" s="602">
        <v>0.21</v>
      </c>
      <c r="F5" s="602">
        <v>0.6</v>
      </c>
      <c r="G5" s="602">
        <v>3.2</v>
      </c>
      <c r="H5" s="1066"/>
      <c r="I5" s="253"/>
      <c r="J5" s="253"/>
      <c r="K5" s="253"/>
    </row>
    <row r="6" spans="1:11" x14ac:dyDescent="0.25">
      <c r="A6" s="360">
        <v>2022</v>
      </c>
      <c r="B6" s="602">
        <v>510</v>
      </c>
      <c r="C6" s="602">
        <v>2.6</v>
      </c>
      <c r="D6" s="602">
        <v>1.1000000000000001</v>
      </c>
      <c r="E6" s="602">
        <v>0.21</v>
      </c>
      <c r="F6" s="602">
        <v>0.8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90.8</v>
      </c>
      <c r="C5" s="602">
        <v>60.7</v>
      </c>
      <c r="D5" s="602">
        <v>8</v>
      </c>
      <c r="E5" s="602">
        <v>4.0999999999999996</v>
      </c>
      <c r="F5" s="253"/>
      <c r="G5" s="253"/>
      <c r="H5" s="253"/>
    </row>
    <row r="6" spans="1:8" x14ac:dyDescent="0.25">
      <c r="A6" s="360">
        <v>2021</v>
      </c>
      <c r="B6" s="602">
        <v>87</v>
      </c>
      <c r="C6" s="602">
        <v>76.3</v>
      </c>
      <c r="D6" s="602">
        <v>4</v>
      </c>
      <c r="E6" s="602">
        <v>2.1</v>
      </c>
      <c r="F6" s="253"/>
      <c r="G6" s="253"/>
      <c r="H6" s="253"/>
    </row>
    <row r="7" spans="1:8" x14ac:dyDescent="0.25">
      <c r="A7" s="481">
        <v>2022</v>
      </c>
      <c r="B7" s="1067">
        <v>90.7</v>
      </c>
      <c r="C7" s="1067">
        <v>90.7</v>
      </c>
      <c r="D7" s="1067">
        <v>16</v>
      </c>
      <c r="E7" s="1067">
        <v>8.1999999999999993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4.0999999999999996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2.1</v>
      </c>
    </row>
    <row r="17" spans="1:2" x14ac:dyDescent="0.25">
      <c r="A17" s="633">
        <f t="shared" si="0"/>
        <v>2022</v>
      </c>
      <c r="B17" s="627">
        <f t="shared" si="1"/>
        <v>8.1999999999999993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27198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555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3948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408053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2101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29230</v>
      </c>
      <c r="C5" s="1034">
        <v>13872</v>
      </c>
      <c r="D5" s="600">
        <v>15358</v>
      </c>
      <c r="G5" s="871" t="s">
        <v>126</v>
      </c>
      <c r="H5" s="637">
        <f>IF(ISBLANK(D7),"",D7)</f>
        <v>13510</v>
      </c>
    </row>
    <row r="6" spans="1:17" x14ac:dyDescent="0.25">
      <c r="A6" s="641">
        <v>2021</v>
      </c>
      <c r="B6" s="1034">
        <v>29784</v>
      </c>
      <c r="C6" s="1034">
        <v>13828</v>
      </c>
      <c r="D6" s="602">
        <v>15956</v>
      </c>
      <c r="G6" s="635" t="s">
        <v>127</v>
      </c>
      <c r="H6" s="623">
        <f>IF(ISBLANK(C7),"",C7)</f>
        <v>13688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27198</v>
      </c>
      <c r="C7" s="1034">
        <v>13688</v>
      </c>
      <c r="D7" s="617">
        <v>13510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13510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13688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2.2999999999999998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75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13375</v>
      </c>
      <c r="C6" s="55">
        <v>6961</v>
      </c>
      <c r="D6" s="55">
        <v>6414</v>
      </c>
      <c r="E6" s="70">
        <v>16127</v>
      </c>
      <c r="F6" s="55">
        <v>8453</v>
      </c>
      <c r="G6" s="110">
        <v>7674</v>
      </c>
      <c r="H6" s="55">
        <v>11290</v>
      </c>
      <c r="I6" s="55">
        <v>5881</v>
      </c>
      <c r="J6" s="55">
        <v>5409</v>
      </c>
      <c r="K6" s="70">
        <v>37881</v>
      </c>
      <c r="L6" s="55">
        <v>19777</v>
      </c>
      <c r="M6" s="110">
        <v>18104</v>
      </c>
      <c r="N6" s="70">
        <v>41595</v>
      </c>
      <c r="O6" s="55">
        <v>21808</v>
      </c>
      <c r="P6" s="110">
        <v>19787</v>
      </c>
      <c r="Q6" s="70">
        <v>134368</v>
      </c>
      <c r="R6" s="55">
        <v>69064</v>
      </c>
      <c r="S6" s="110">
        <v>65304</v>
      </c>
      <c r="T6" s="70">
        <v>195041</v>
      </c>
      <c r="U6" s="55">
        <v>98711</v>
      </c>
      <c r="V6" s="160">
        <v>96330</v>
      </c>
    </row>
    <row r="7" spans="1:22" x14ac:dyDescent="0.25">
      <c r="A7" s="286">
        <v>2021</v>
      </c>
      <c r="B7" s="167">
        <v>13203</v>
      </c>
      <c r="C7" s="94">
        <v>6879</v>
      </c>
      <c r="D7" s="94">
        <v>6324</v>
      </c>
      <c r="E7" s="167">
        <v>15785</v>
      </c>
      <c r="F7" s="94">
        <v>8281</v>
      </c>
      <c r="G7" s="169">
        <v>7504</v>
      </c>
      <c r="H7" s="94">
        <v>10632</v>
      </c>
      <c r="I7" s="94">
        <v>5518</v>
      </c>
      <c r="J7" s="94">
        <v>5114</v>
      </c>
      <c r="K7" s="167">
        <v>36648</v>
      </c>
      <c r="L7" s="94">
        <v>19118</v>
      </c>
      <c r="M7" s="169">
        <v>17530</v>
      </c>
      <c r="N7" s="167">
        <v>40655</v>
      </c>
      <c r="O7" s="94">
        <v>21289</v>
      </c>
      <c r="P7" s="169">
        <v>19366</v>
      </c>
      <c r="Q7" s="167">
        <v>133068</v>
      </c>
      <c r="R7" s="94">
        <v>68390</v>
      </c>
      <c r="S7" s="169">
        <v>64678</v>
      </c>
      <c r="T7" s="212">
        <v>193073</v>
      </c>
      <c r="U7" s="58">
        <v>97718</v>
      </c>
      <c r="V7" s="160">
        <v>95355</v>
      </c>
    </row>
    <row r="8" spans="1:22" x14ac:dyDescent="0.25">
      <c r="A8" s="219">
        <v>2022</v>
      </c>
      <c r="B8" s="72">
        <v>13853</v>
      </c>
      <c r="C8" s="61">
        <v>7193</v>
      </c>
      <c r="D8" s="61">
        <v>6660</v>
      </c>
      <c r="E8" s="72">
        <v>15526</v>
      </c>
      <c r="F8" s="61">
        <v>8029</v>
      </c>
      <c r="G8" s="111">
        <v>7497</v>
      </c>
      <c r="H8" s="61">
        <v>8946</v>
      </c>
      <c r="I8" s="61">
        <v>4555</v>
      </c>
      <c r="J8" s="61">
        <v>4391</v>
      </c>
      <c r="K8" s="72">
        <v>35985</v>
      </c>
      <c r="L8" s="61">
        <v>18554</v>
      </c>
      <c r="M8" s="111">
        <v>17431</v>
      </c>
      <c r="N8" s="72">
        <v>36199</v>
      </c>
      <c r="O8" s="61">
        <v>18632</v>
      </c>
      <c r="P8" s="111">
        <v>17567</v>
      </c>
      <c r="Q8" s="72">
        <v>130273</v>
      </c>
      <c r="R8" s="61">
        <v>66216</v>
      </c>
      <c r="S8" s="111">
        <v>64057</v>
      </c>
      <c r="T8" s="72">
        <v>194208</v>
      </c>
      <c r="U8" s="61">
        <v>97503</v>
      </c>
      <c r="V8" s="111">
        <v>96705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13853</v>
      </c>
      <c r="C15" s="172">
        <f>E8</f>
        <v>15526</v>
      </c>
      <c r="D15" s="172">
        <f>H8</f>
        <v>8946</v>
      </c>
      <c r="E15" s="172">
        <f>K8</f>
        <v>35985</v>
      </c>
      <c r="F15" s="172">
        <f>N8</f>
        <v>36199</v>
      </c>
      <c r="G15" s="172">
        <f>Q8</f>
        <v>130273</v>
      </c>
      <c r="H15" s="334">
        <f>T8</f>
        <v>194208</v>
      </c>
      <c r="M15" s="172">
        <f>K8</f>
        <v>35985</v>
      </c>
      <c r="N15" s="172">
        <f>H15-E15-O15</f>
        <v>123667</v>
      </c>
      <c r="O15" s="172">
        <f>H15-(B15+C15+G15)</f>
        <v>34556</v>
      </c>
      <c r="P15" s="29"/>
      <c r="Q15" s="100">
        <f>M15/H15*100</f>
        <v>18.529102817597629</v>
      </c>
      <c r="R15" s="100">
        <f>N15/H15*100</f>
        <v>63.677603394298899</v>
      </c>
      <c r="S15" s="100">
        <f>O15/H15*100</f>
        <v>17.793293788103476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18.529102817597629</v>
      </c>
      <c r="R18" s="100">
        <f>N15/H15*100</f>
        <v>63.677603394298899</v>
      </c>
      <c r="S18" s="100">
        <f>O15/H15*100</f>
        <v>17.793293788103476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7.6</v>
      </c>
      <c r="C23" s="361"/>
      <c r="D23" s="361"/>
      <c r="E23" s="167">
        <v>7.6</v>
      </c>
      <c r="F23" s="361"/>
      <c r="G23" s="362"/>
      <c r="H23" s="167">
        <v>4.9000000000000004</v>
      </c>
      <c r="I23" s="94">
        <v>8.11</v>
      </c>
      <c r="J23" s="169">
        <v>1.18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</v>
      </c>
      <c r="C24" s="361"/>
      <c r="D24" s="361"/>
      <c r="E24" s="167">
        <v>14.5</v>
      </c>
      <c r="F24" s="361"/>
      <c r="G24" s="362"/>
      <c r="H24" s="167">
        <v>8.41</v>
      </c>
      <c r="I24" s="94">
        <v>13.3</v>
      </c>
      <c r="J24" s="169">
        <v>3.4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3.9</v>
      </c>
      <c r="C25" s="357"/>
      <c r="D25" s="357"/>
      <c r="E25" s="72">
        <v>5.6</v>
      </c>
      <c r="F25" s="357"/>
      <c r="G25" s="461"/>
      <c r="H25" s="72">
        <v>2.25</v>
      </c>
      <c r="I25" s="61">
        <v>2.12</v>
      </c>
      <c r="J25" s="111">
        <v>2.39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1.18</v>
      </c>
      <c r="C32" s="674">
        <f>IF(ISBLANK(I23),"",I23)</f>
        <v>8.11</v>
      </c>
      <c r="F32" s="700">
        <f>A23</f>
        <v>2020</v>
      </c>
      <c r="G32" s="674">
        <f>IF(ISBLANK(J23),"",J23)</f>
        <v>1.18</v>
      </c>
      <c r="H32" s="674">
        <f>IF(ISBLANK(I23),"",I23)</f>
        <v>8.11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3.4</v>
      </c>
      <c r="C33" s="853">
        <f t="shared" ref="C33:C34" si="2">IF(ISBLANK(I24),"",I24)</f>
        <v>13.3</v>
      </c>
      <c r="F33" s="701">
        <f t="shared" ref="F33:F34" si="3">A24</f>
        <v>2021</v>
      </c>
      <c r="G33" s="853">
        <f t="shared" ref="G33:G34" si="4">IF(ISBLANK(J24),"",J24)</f>
        <v>3.4</v>
      </c>
      <c r="H33" s="853">
        <f t="shared" ref="H33:H34" si="5">IF(ISBLANK(I24),"",I24)</f>
        <v>13.3</v>
      </c>
    </row>
    <row r="34" spans="1:8" x14ac:dyDescent="0.25">
      <c r="A34" s="702">
        <f t="shared" si="0"/>
        <v>2022</v>
      </c>
      <c r="B34" s="676">
        <f t="shared" si="1"/>
        <v>2.39</v>
      </c>
      <c r="C34" s="676">
        <f t="shared" si="2"/>
        <v>2.12</v>
      </c>
      <c r="F34" s="702">
        <f t="shared" si="3"/>
        <v>2022</v>
      </c>
      <c r="G34" s="676">
        <f t="shared" si="4"/>
        <v>2.39</v>
      </c>
      <c r="H34" s="676">
        <f t="shared" si="5"/>
        <v>2.12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84</v>
      </c>
      <c r="C4" s="600">
        <v>6</v>
      </c>
      <c r="D4" s="600">
        <v>6</v>
      </c>
      <c r="E4" s="599">
        <v>6</v>
      </c>
      <c r="F4" s="600">
        <v>2.5</v>
      </c>
      <c r="G4" s="600">
        <v>0.2</v>
      </c>
    </row>
    <row r="5" spans="1:10" x14ac:dyDescent="0.25">
      <c r="A5" s="286">
        <v>2022</v>
      </c>
      <c r="B5" s="751">
        <v>75</v>
      </c>
      <c r="C5" s="751">
        <v>6</v>
      </c>
      <c r="D5" s="751">
        <v>7</v>
      </c>
      <c r="E5" s="753">
        <v>6</v>
      </c>
      <c r="F5" s="751">
        <v>2.2999999999999998</v>
      </c>
      <c r="G5" s="751">
        <v>0.2</v>
      </c>
    </row>
    <row r="6" spans="1:10" x14ac:dyDescent="0.25">
      <c r="A6" s="218">
        <v>2023</v>
      </c>
      <c r="B6" s="752">
        <v>75</v>
      </c>
      <c r="C6" s="752">
        <v>5</v>
      </c>
      <c r="D6" s="752">
        <v>4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84</v>
      </c>
      <c r="C11" s="80">
        <f>IF(ISBLANK(D4),"",D4)</f>
        <v>6</v>
      </c>
      <c r="E11" s="103">
        <f>A4</f>
        <v>2021</v>
      </c>
      <c r="F11" s="80">
        <f>IF(ISBLANK(B4),"",B4)</f>
        <v>84</v>
      </c>
      <c r="G11" s="80">
        <f>IF(ISBLANK(D4),"",D4)</f>
        <v>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75</v>
      </c>
      <c r="C12" s="80">
        <f>IF(ISBLANK(D5),"",D5)</f>
        <v>7</v>
      </c>
      <c r="E12" s="103">
        <f t="shared" ref="E12:E13" si="1">A5</f>
        <v>2022</v>
      </c>
      <c r="F12" s="80">
        <f t="shared" ref="F12:F13" si="2">IF(ISBLANK(B5),"",B5)</f>
        <v>75</v>
      </c>
      <c r="G12" s="80">
        <f t="shared" ref="G12:G13" si="3">IF(ISBLANK(D5),"",D5)</f>
        <v>7</v>
      </c>
    </row>
    <row r="13" spans="1:10" x14ac:dyDescent="0.25">
      <c r="A13" s="155">
        <f t="shared" si="0"/>
        <v>2023</v>
      </c>
      <c r="B13" s="83">
        <f>IF(ISBLANK(B6),"",B6)</f>
        <v>75</v>
      </c>
      <c r="C13" s="83">
        <f>IF(ISBLANK(D6),"",D6)</f>
        <v>4</v>
      </c>
      <c r="D13" s="253"/>
      <c r="E13" s="155">
        <f t="shared" si="1"/>
        <v>2023</v>
      </c>
      <c r="F13" s="83">
        <f t="shared" si="2"/>
        <v>75</v>
      </c>
      <c r="G13" s="83">
        <f t="shared" si="3"/>
        <v>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6</v>
      </c>
      <c r="C18" s="80">
        <f>IF(ISBLANK(E4),"",E4)</f>
        <v>6</v>
      </c>
      <c r="E18" s="603">
        <f>A4</f>
        <v>2021</v>
      </c>
      <c r="F18" s="100">
        <f>IF(ISBLANK(C4),"",C4)</f>
        <v>6</v>
      </c>
      <c r="G18" s="100">
        <f>IF(ISBLANK(E4),"",E4)</f>
        <v>6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6</v>
      </c>
      <c r="C19" s="80">
        <f>IF(ISBLANK(E5),"",E5)</f>
        <v>6</v>
      </c>
      <c r="E19" s="103">
        <f t="shared" ref="E19:E20" si="5">A5</f>
        <v>2022</v>
      </c>
      <c r="F19" s="104">
        <f>IF(ISBLANK(C5),"",C5)</f>
        <v>6</v>
      </c>
      <c r="G19" s="104">
        <f t="shared" ref="G19:G20" si="6">IF(ISBLANK(E5),"",E5)</f>
        <v>6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5</v>
      </c>
      <c r="C20" s="83">
        <f>IF(ISBLANK(E6),"",E6)</f>
        <v>4</v>
      </c>
      <c r="E20" s="155">
        <f t="shared" si="5"/>
        <v>2023</v>
      </c>
      <c r="F20" s="83">
        <f>IF(ISBLANK(C6),"",C6)</f>
        <v>5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10291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12325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35.700000000000003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2163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974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13829</v>
      </c>
    </row>
    <row r="17" spans="2:3" x14ac:dyDescent="0.25">
      <c r="B17" s="253">
        <v>2022</v>
      </c>
      <c r="C17" s="1100">
        <v>12730</v>
      </c>
    </row>
    <row r="18" spans="2:3" x14ac:dyDescent="0.25">
      <c r="B18" s="253">
        <v>2023</v>
      </c>
      <c r="C18" s="1100">
        <v>12325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13829</v>
      </c>
    </row>
    <row r="22" spans="2:3" x14ac:dyDescent="0.25">
      <c r="B22" s="636">
        <f>B17</f>
        <v>2022</v>
      </c>
      <c r="C22" s="636">
        <f t="shared" ref="C22:C23" si="0">IF(ISBLANK(C17),"",C17)</f>
        <v>12730</v>
      </c>
    </row>
    <row r="23" spans="2:3" x14ac:dyDescent="0.25">
      <c r="B23" s="636">
        <f>B18</f>
        <v>2023</v>
      </c>
      <c r="C23" s="636">
        <f t="shared" si="0"/>
        <v>12325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138</v>
      </c>
      <c r="C5" s="55">
        <v>272</v>
      </c>
      <c r="D5" s="55">
        <v>145</v>
      </c>
      <c r="E5" s="269">
        <f>SUM(B5:D5)</f>
        <v>555</v>
      </c>
      <c r="F5" s="71">
        <v>12375</v>
      </c>
      <c r="G5" s="70">
        <v>0.4</v>
      </c>
      <c r="H5" s="55">
        <v>0.2</v>
      </c>
      <c r="I5" s="110">
        <v>0.5</v>
      </c>
      <c r="J5" s="71">
        <v>6.4</v>
      </c>
    </row>
    <row r="6" spans="1:10" x14ac:dyDescent="0.25">
      <c r="A6" s="286">
        <v>2022</v>
      </c>
      <c r="B6" s="757">
        <v>154</v>
      </c>
      <c r="C6" s="758">
        <v>301</v>
      </c>
      <c r="D6" s="758">
        <v>169</v>
      </c>
      <c r="E6" s="270">
        <f>SUM(B6:D6)</f>
        <v>624</v>
      </c>
      <c r="F6" s="214">
        <v>11393</v>
      </c>
      <c r="G6" s="457">
        <v>0.4</v>
      </c>
      <c r="H6" s="458">
        <v>0.2</v>
      </c>
      <c r="I6" s="763">
        <v>0.5</v>
      </c>
      <c r="J6" s="214">
        <v>5.9</v>
      </c>
    </row>
    <row r="7" spans="1:10" x14ac:dyDescent="0.25">
      <c r="A7" s="218">
        <v>2023</v>
      </c>
      <c r="B7" s="167">
        <v>148</v>
      </c>
      <c r="C7" s="94">
        <v>282</v>
      </c>
      <c r="D7" s="94">
        <v>179</v>
      </c>
      <c r="E7" s="447">
        <f>SUM(B7:D7)</f>
        <v>609</v>
      </c>
      <c r="F7" s="168">
        <v>10291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12375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11393</v>
      </c>
      <c r="C14" s="28"/>
      <c r="D14" s="28"/>
      <c r="F14" s="625" t="s">
        <v>1526</v>
      </c>
      <c r="G14" s="621">
        <f>IF(ISBLANK(B7),"",B7)</f>
        <v>148</v>
      </c>
      <c r="I14" s="625" t="s">
        <v>1529</v>
      </c>
      <c r="J14" s="621">
        <f>IF(ISBLANK(B7),"",B7)</f>
        <v>148</v>
      </c>
    </row>
    <row r="15" spans="1:10" x14ac:dyDescent="0.25">
      <c r="A15" s="624">
        <f t="shared" ref="A15" si="1">A7</f>
        <v>2023</v>
      </c>
      <c r="B15" s="623">
        <f t="shared" si="0"/>
        <v>10291</v>
      </c>
      <c r="C15" s="28"/>
      <c r="D15" s="28"/>
      <c r="F15" s="626" t="s">
        <v>1527</v>
      </c>
      <c r="G15" s="622">
        <f>IF(ISBLANK(C7),"",C7)</f>
        <v>282</v>
      </c>
      <c r="I15" s="626" t="s">
        <v>1538</v>
      </c>
      <c r="J15" s="622">
        <f>IF(ISBLANK(C7),"",C7)</f>
        <v>282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179</v>
      </c>
      <c r="I16" s="627" t="s">
        <v>1539</v>
      </c>
      <c r="J16" s="623">
        <f>IF(ISBLANK(D7),"",D7)</f>
        <v>179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93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271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143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140</v>
      </c>
      <c r="C6" s="759"/>
      <c r="D6" s="759"/>
      <c r="E6" s="457">
        <v>5.3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170</v>
      </c>
      <c r="C7" s="759"/>
      <c r="D7" s="759"/>
      <c r="E7" s="457">
        <v>6.7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143</v>
      </c>
      <c r="C8" s="760"/>
      <c r="D8" s="760"/>
      <c r="E8" s="601">
        <v>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140</v>
      </c>
      <c r="C16" s="755"/>
      <c r="I16" s="700">
        <f>A6</f>
        <v>2020</v>
      </c>
      <c r="J16" s="674">
        <f>IF(ISBLANK(E6),"",E6)</f>
        <v>5.3</v>
      </c>
      <c r="K16" s="756"/>
    </row>
    <row r="17" spans="1:10" x14ac:dyDescent="0.25">
      <c r="A17" s="701">
        <f>A7</f>
        <v>2021</v>
      </c>
      <c r="B17" s="853">
        <f>IF(ISBLANK(B7),"",B7)</f>
        <v>170</v>
      </c>
      <c r="C17" s="755"/>
      <c r="I17" s="701">
        <f>A7</f>
        <v>2021</v>
      </c>
      <c r="J17" s="853">
        <f>IF(ISBLANK(E7),"",E7)</f>
        <v>6.7</v>
      </c>
    </row>
    <row r="18" spans="1:10" x14ac:dyDescent="0.25">
      <c r="A18" s="702">
        <f>A8</f>
        <v>2022</v>
      </c>
      <c r="B18" s="676">
        <f>IF(ISBLANK(B8),"",B8)</f>
        <v>143</v>
      </c>
      <c r="C18" s="755"/>
      <c r="I18" s="702">
        <f>A8</f>
        <v>2022</v>
      </c>
      <c r="J18" s="676">
        <f>IF(ISBLANK(E8),"",E8)</f>
        <v>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73</v>
      </c>
      <c r="D5" s="449">
        <f>IF(ISBLANK(B5),"",A5)</f>
        <v>2021</v>
      </c>
      <c r="E5" s="618">
        <f>IF(ISBLANK(B5),"",B5)</f>
        <v>73</v>
      </c>
      <c r="K5" s="217">
        <v>2020</v>
      </c>
      <c r="L5" s="655">
        <v>2.2999999999999998</v>
      </c>
    </row>
    <row r="6" spans="1:12" x14ac:dyDescent="0.25">
      <c r="A6" s="229">
        <v>2022</v>
      </c>
      <c r="B6" s="602">
        <v>74</v>
      </c>
      <c r="D6" s="450">
        <f>IF(ISBLANK(B6),"",A6)</f>
        <v>2022</v>
      </c>
      <c r="E6" s="619">
        <f>IF(ISBLANK(B6),"",B6)</f>
        <v>74</v>
      </c>
      <c r="K6" s="286">
        <v>2021</v>
      </c>
      <c r="L6" s="657">
        <v>2.2999999999999998</v>
      </c>
    </row>
    <row r="7" spans="1:12" x14ac:dyDescent="0.25">
      <c r="A7" s="123">
        <v>2023</v>
      </c>
      <c r="B7" s="617">
        <v>72</v>
      </c>
      <c r="D7" s="379">
        <f>IF(ISBLANK(B7),"",A7)</f>
        <v>2023</v>
      </c>
      <c r="E7" s="620">
        <f>IF(ISBLANK(B7),"",B7)</f>
        <v>72</v>
      </c>
      <c r="K7" s="219">
        <v>2022</v>
      </c>
      <c r="L7" s="617">
        <v>2.1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90</v>
      </c>
      <c r="C4" s="643">
        <v>306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76</v>
      </c>
      <c r="C5" s="602">
        <v>305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93</v>
      </c>
      <c r="C6" s="602">
        <v>271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47</v>
      </c>
      <c r="C5" s="643">
        <v>4132</v>
      </c>
      <c r="D5" s="643">
        <v>622</v>
      </c>
      <c r="E5" s="869">
        <v>15</v>
      </c>
      <c r="F5" s="1039">
        <v>14.1</v>
      </c>
      <c r="G5" s="1039">
        <v>15.9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51</v>
      </c>
      <c r="C6" s="657">
        <v>3764</v>
      </c>
      <c r="D6" s="657">
        <v>584</v>
      </c>
      <c r="E6" s="657">
        <v>15.4</v>
      </c>
      <c r="F6" s="657">
        <v>14.2</v>
      </c>
      <c r="G6" s="657">
        <v>16.7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49</v>
      </c>
      <c r="C7" s="617">
        <v>3948</v>
      </c>
      <c r="D7" s="617">
        <v>555</v>
      </c>
      <c r="E7" s="617">
        <v>14</v>
      </c>
      <c r="F7" s="617">
        <v>14</v>
      </c>
      <c r="G7" s="617">
        <v>14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38.4</v>
      </c>
      <c r="C4" s="655">
        <v>2106</v>
      </c>
      <c r="D4" s="655">
        <v>5.8</v>
      </c>
      <c r="E4" s="655">
        <v>954</v>
      </c>
      <c r="F4" s="655">
        <v>0.5</v>
      </c>
      <c r="G4" s="655">
        <v>90</v>
      </c>
      <c r="H4" s="655">
        <v>12</v>
      </c>
      <c r="I4" s="655">
        <v>53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35.700000000000003</v>
      </c>
      <c r="C5" s="602">
        <v>2139</v>
      </c>
      <c r="D5" s="602">
        <v>6</v>
      </c>
      <c r="E5" s="602">
        <v>966</v>
      </c>
      <c r="F5" s="602">
        <v>0.5</v>
      </c>
      <c r="G5" s="602">
        <v>82</v>
      </c>
      <c r="H5" s="602">
        <v>12</v>
      </c>
      <c r="I5" s="602">
        <v>62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2163</v>
      </c>
      <c r="D6" s="617"/>
      <c r="E6" s="617">
        <v>974</v>
      </c>
      <c r="F6" s="617"/>
      <c r="G6" s="617">
        <v>79</v>
      </c>
      <c r="H6" s="617">
        <v>9</v>
      </c>
      <c r="I6" s="617">
        <v>49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562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1837</v>
      </c>
      <c r="C4" s="1006">
        <v>987</v>
      </c>
      <c r="D4" s="1006">
        <v>850</v>
      </c>
      <c r="E4" s="1005">
        <v>2948</v>
      </c>
      <c r="F4" s="1006">
        <v>1558</v>
      </c>
      <c r="G4" s="1006">
        <v>1390</v>
      </c>
      <c r="H4" s="1007">
        <v>9.4</v>
      </c>
      <c r="I4" s="1007">
        <v>15.1</v>
      </c>
      <c r="J4" s="1007">
        <v>-5.7</v>
      </c>
      <c r="K4" s="70">
        <v>1603</v>
      </c>
      <c r="L4" s="55">
        <v>619</v>
      </c>
      <c r="M4" s="110">
        <v>984</v>
      </c>
      <c r="N4" s="55">
        <v>2198</v>
      </c>
      <c r="O4" s="55">
        <v>875</v>
      </c>
      <c r="P4" s="110">
        <v>1323</v>
      </c>
    </row>
    <row r="5" spans="1:17" x14ac:dyDescent="0.25">
      <c r="A5" s="286">
        <v>2021</v>
      </c>
      <c r="B5" s="1008">
        <v>1784</v>
      </c>
      <c r="C5" s="1009">
        <v>902</v>
      </c>
      <c r="D5" s="1009">
        <v>882</v>
      </c>
      <c r="E5" s="1008">
        <v>3355</v>
      </c>
      <c r="F5" s="1009">
        <v>1725</v>
      </c>
      <c r="G5" s="1009">
        <v>1630</v>
      </c>
      <c r="H5" s="1010">
        <v>9.1999999999999993</v>
      </c>
      <c r="I5" s="1010">
        <v>17.399999999999999</v>
      </c>
      <c r="J5" s="1010">
        <v>-8.1</v>
      </c>
      <c r="K5" s="212">
        <v>1904</v>
      </c>
      <c r="L5" s="58">
        <v>726</v>
      </c>
      <c r="M5" s="160">
        <v>1178</v>
      </c>
      <c r="N5" s="58">
        <v>2562</v>
      </c>
      <c r="O5" s="58">
        <v>1058</v>
      </c>
      <c r="P5" s="160">
        <v>1504</v>
      </c>
    </row>
    <row r="6" spans="1:17" x14ac:dyDescent="0.25">
      <c r="A6" s="219">
        <v>2022</v>
      </c>
      <c r="B6" s="1011">
        <v>1781</v>
      </c>
      <c r="C6" s="1012">
        <v>945</v>
      </c>
      <c r="D6" s="1012">
        <v>836</v>
      </c>
      <c r="E6" s="1011">
        <v>2635</v>
      </c>
      <c r="F6" s="1012">
        <v>1389</v>
      </c>
      <c r="G6" s="1012">
        <v>1246</v>
      </c>
      <c r="H6" s="1013">
        <v>9.1999999999999993</v>
      </c>
      <c r="I6" s="1013">
        <v>13.6</v>
      </c>
      <c r="J6" s="1013">
        <v>-4.4000000000000004</v>
      </c>
      <c r="K6" s="1014">
        <v>2462</v>
      </c>
      <c r="L6" s="1015">
        <v>963</v>
      </c>
      <c r="M6" s="1016">
        <v>1499</v>
      </c>
      <c r="N6" s="1015">
        <v>3115</v>
      </c>
      <c r="O6" s="1015">
        <v>1277</v>
      </c>
      <c r="P6" s="1016">
        <v>1838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850</v>
      </c>
      <c r="C13" s="319">
        <f>IF(ISBLANK(C4),"",C4)</f>
        <v>987</v>
      </c>
      <c r="D13" s="364"/>
      <c r="E13" s="322">
        <f>A4</f>
        <v>2020</v>
      </c>
      <c r="F13" s="319">
        <f>IF(ISBLANK(G4),"",G4)</f>
        <v>1390</v>
      </c>
      <c r="G13" s="319">
        <f>IF(ISBLANK(F4),"",F4)</f>
        <v>1558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882</v>
      </c>
      <c r="C14" s="320">
        <f t="shared" ref="C14:C15" si="2">IF(ISBLANK(C5),"",C5)</f>
        <v>902</v>
      </c>
      <c r="D14" s="364"/>
      <c r="E14" s="323">
        <f t="shared" ref="E14:E15" si="3">A5</f>
        <v>2021</v>
      </c>
      <c r="F14" s="320">
        <f t="shared" ref="F14:F15" si="4">IF(ISBLANK(G5),"",G5)</f>
        <v>1630</v>
      </c>
      <c r="G14" s="320">
        <f t="shared" ref="G14:G15" si="5">IF(ISBLANK(F5),"",F5)</f>
        <v>1725</v>
      </c>
      <c r="H14" s="389"/>
      <c r="I14" s="389"/>
      <c r="J14" s="48"/>
      <c r="K14" s="325" t="s">
        <v>536</v>
      </c>
      <c r="L14" s="328">
        <f>IF(ISBLANK(K4),"",K4)</f>
        <v>1603</v>
      </c>
      <c r="M14" s="328">
        <f>IF(ISBLANK(K5),"",K5)</f>
        <v>1904</v>
      </c>
      <c r="N14" s="328">
        <f>IF(ISBLANK(K6),"",K6)</f>
        <v>2462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836</v>
      </c>
      <c r="C15" s="321">
        <f t="shared" si="2"/>
        <v>945</v>
      </c>
      <c r="E15" s="324">
        <f t="shared" si="3"/>
        <v>2022</v>
      </c>
      <c r="F15" s="321">
        <f t="shared" si="4"/>
        <v>1246</v>
      </c>
      <c r="G15" s="321">
        <f t="shared" si="5"/>
        <v>1389</v>
      </c>
      <c r="H15" s="211"/>
      <c r="I15" s="211"/>
      <c r="J15" s="28"/>
      <c r="K15" s="326" t="s">
        <v>535</v>
      </c>
      <c r="L15" s="329">
        <f>IF(ISBLANK(N4),"",N4)</f>
        <v>2198</v>
      </c>
      <c r="M15" s="329">
        <f>IF(ISBLANK(N5),"",N5)</f>
        <v>2562</v>
      </c>
      <c r="N15" s="329">
        <f>IF(ISBLANK(N6),"",N6)</f>
        <v>3115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1603</v>
      </c>
      <c r="M19" s="328">
        <f>IF(ISBLANK(K5),"",K5)</f>
        <v>1904</v>
      </c>
      <c r="N19" s="328">
        <f>IF(ISBLANK(K6),"",K6)</f>
        <v>2462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2198</v>
      </c>
      <c r="M20" s="329">
        <f>IF(ISBLANK(N5),"",N5)</f>
        <v>2562</v>
      </c>
      <c r="N20" s="329">
        <f>IF(ISBLANK(N6),"",N6)</f>
        <v>3115</v>
      </c>
      <c r="O20" s="364"/>
    </row>
    <row r="21" spans="1:15" x14ac:dyDescent="0.25">
      <c r="A21" s="322">
        <f>A4</f>
        <v>2020</v>
      </c>
      <c r="B21" s="319">
        <f>IF(ISBLANK(D4),"",D4)</f>
        <v>850</v>
      </c>
      <c r="C21" s="319">
        <f>IF(ISBLANK(C4),"",C4)</f>
        <v>987</v>
      </c>
      <c r="E21" s="322">
        <f>A4</f>
        <v>2020</v>
      </c>
      <c r="F21" s="319">
        <f>IF(ISBLANK(G4),"",G4)</f>
        <v>1390</v>
      </c>
      <c r="G21" s="319">
        <f>IF(ISBLANK(F4),"",F4)</f>
        <v>1558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882</v>
      </c>
      <c r="C22" s="320">
        <f t="shared" ref="C22:C23" si="8">IF(ISBLANK(C5),"",C5)</f>
        <v>902</v>
      </c>
      <c r="E22" s="323">
        <f t="shared" ref="E22:E23" si="9">A5</f>
        <v>2021</v>
      </c>
      <c r="F22" s="320">
        <f t="shared" ref="F22:F23" si="10">IF(ISBLANK(G5),"",G5)</f>
        <v>1630</v>
      </c>
      <c r="G22" s="320">
        <f t="shared" ref="G22:G23" si="11">IF(ISBLANK(F5),"",F5)</f>
        <v>1725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836</v>
      </c>
      <c r="C23" s="321">
        <f t="shared" si="8"/>
        <v>945</v>
      </c>
      <c r="E23" s="324">
        <f t="shared" si="9"/>
        <v>2022</v>
      </c>
      <c r="F23" s="321">
        <f t="shared" si="10"/>
        <v>1246</v>
      </c>
      <c r="G23" s="321">
        <f t="shared" si="11"/>
        <v>1389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58</v>
      </c>
      <c r="C5" s="611"/>
      <c r="D5" s="611"/>
      <c r="E5" s="599">
        <v>112</v>
      </c>
      <c r="F5" s="616"/>
      <c r="G5" s="945"/>
      <c r="H5" s="599">
        <v>652</v>
      </c>
      <c r="I5" s="616">
        <v>201</v>
      </c>
      <c r="J5" s="616">
        <v>451</v>
      </c>
      <c r="K5" s="616"/>
      <c r="L5" s="945"/>
    </row>
    <row r="6" spans="1:12" x14ac:dyDescent="0.25">
      <c r="A6" s="286">
        <v>2021</v>
      </c>
      <c r="B6" s="601">
        <v>40</v>
      </c>
      <c r="C6" s="612"/>
      <c r="D6" s="612"/>
      <c r="E6" s="1034">
        <v>80</v>
      </c>
      <c r="F6" s="1028"/>
      <c r="G6" s="980"/>
      <c r="H6" s="1034">
        <v>582</v>
      </c>
      <c r="I6" s="1028">
        <v>186</v>
      </c>
      <c r="J6" s="1028">
        <v>396</v>
      </c>
      <c r="K6" s="1028"/>
      <c r="L6" s="980"/>
    </row>
    <row r="7" spans="1:12" x14ac:dyDescent="0.25">
      <c r="A7" s="218">
        <v>2022</v>
      </c>
      <c r="B7" s="601">
        <v>28</v>
      </c>
      <c r="C7" s="612"/>
      <c r="D7" s="612"/>
      <c r="E7" s="1034">
        <v>67</v>
      </c>
      <c r="F7" s="1028"/>
      <c r="G7" s="980"/>
      <c r="H7" s="1034">
        <v>562</v>
      </c>
      <c r="I7" s="1028">
        <v>196</v>
      </c>
      <c r="J7" s="1028">
        <v>366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196</v>
      </c>
    </row>
    <row r="15" spans="1:12" ht="30" x14ac:dyDescent="0.25">
      <c r="A15" s="833" t="s">
        <v>1543</v>
      </c>
      <c r="B15" s="623">
        <f>IF(ISBLANK(J7),"",J7)</f>
        <v>366</v>
      </c>
    </row>
    <row r="17" spans="1:2" x14ac:dyDescent="0.25">
      <c r="A17" s="625" t="s">
        <v>1540</v>
      </c>
      <c r="B17" s="621">
        <f>IF(ISBLANK(I7),"",I7)</f>
        <v>196</v>
      </c>
    </row>
    <row r="18" spans="1:2" x14ac:dyDescent="0.25">
      <c r="A18" s="627" t="s">
        <v>1541</v>
      </c>
      <c r="B18" s="623">
        <f>IF(ISBLANK(J7),"",J7)</f>
        <v>366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61.7</v>
      </c>
      <c r="C6" s="614">
        <v>28.9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60.9</v>
      </c>
      <c r="C10" s="614">
        <v>31.4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61.1</v>
      </c>
      <c r="C12" s="644">
        <v>30.7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57.1</v>
      </c>
      <c r="C14" s="73">
        <v>35.4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3521.1950000000002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1015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45925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542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37035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186752.08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2759.5349999999999</v>
      </c>
      <c r="C5" s="611">
        <v>1212.9849999999999</v>
      </c>
      <c r="D5" s="751">
        <v>29650</v>
      </c>
      <c r="E5" s="751">
        <v>15</v>
      </c>
      <c r="G5" s="358">
        <v>2014</v>
      </c>
      <c r="H5" s="70">
        <v>179676.32</v>
      </c>
      <c r="I5" s="55">
        <v>114475.52</v>
      </c>
      <c r="J5" s="55">
        <v>65200.800000000003</v>
      </c>
      <c r="K5" s="71">
        <v>51</v>
      </c>
    </row>
    <row r="6" spans="1:12" x14ac:dyDescent="0.25">
      <c r="A6" s="286">
        <v>2021</v>
      </c>
      <c r="B6" s="601">
        <v>3476.2660000000001</v>
      </c>
      <c r="C6" s="612">
        <v>1162.7560000000001</v>
      </c>
      <c r="D6" s="959">
        <v>27189</v>
      </c>
      <c r="E6" s="959">
        <v>14</v>
      </c>
      <c r="G6" s="480">
        <v>2017</v>
      </c>
      <c r="H6" s="212">
        <v>184205.97</v>
      </c>
      <c r="I6" s="58">
        <v>115262.09</v>
      </c>
      <c r="J6" s="58">
        <v>68943.88</v>
      </c>
      <c r="K6" s="214">
        <v>52</v>
      </c>
    </row>
    <row r="7" spans="1:12" x14ac:dyDescent="0.25">
      <c r="A7" s="218">
        <v>2022</v>
      </c>
      <c r="B7" s="601">
        <v>3521.1950000000002</v>
      </c>
      <c r="C7" s="612">
        <v>1234.655</v>
      </c>
      <c r="D7" s="959">
        <v>25473</v>
      </c>
      <c r="E7" s="959">
        <v>13</v>
      </c>
      <c r="G7" s="482">
        <v>2020</v>
      </c>
      <c r="H7" s="72">
        <v>186752.08</v>
      </c>
      <c r="I7" s="61">
        <v>115262.09</v>
      </c>
      <c r="J7" s="61">
        <v>71489.990000000005</v>
      </c>
      <c r="K7" s="73">
        <v>53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1234.655</v>
      </c>
      <c r="D14" s="631">
        <f>A5</f>
        <v>2020</v>
      </c>
      <c r="E14" s="625">
        <f>IF(ISBLANK(D5),"",D5)</f>
        <v>29650</v>
      </c>
      <c r="F14" s="211"/>
      <c r="G14" s="634" t="s">
        <v>925</v>
      </c>
      <c r="H14" s="621">
        <f>IF(ISBLANK(J7),"",J7)</f>
        <v>71489.990000000005</v>
      </c>
      <c r="I14" s="211"/>
      <c r="J14" s="211"/>
    </row>
    <row r="15" spans="1:12" x14ac:dyDescent="0.25">
      <c r="A15" s="870" t="s">
        <v>16</v>
      </c>
      <c r="B15" s="630">
        <f>IF(ISBLANK(B7),"",B7)</f>
        <v>3521.1950000000002</v>
      </c>
      <c r="D15" s="632">
        <f t="shared" ref="D15:D16" si="0">A6</f>
        <v>2021</v>
      </c>
      <c r="E15" s="626">
        <f>IF(ISBLANK(D6),"",D6)</f>
        <v>27189</v>
      </c>
      <c r="F15" s="211"/>
      <c r="G15" s="635" t="s">
        <v>926</v>
      </c>
      <c r="H15" s="623">
        <f>IF(ISBLANK(I7),"",I7)</f>
        <v>115262.09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25473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1234.655</v>
      </c>
      <c r="F19" s="253"/>
      <c r="G19" s="634" t="s">
        <v>529</v>
      </c>
      <c r="H19" s="621">
        <f>IF(ISBLANK(J7),"",J7)</f>
        <v>71489.990000000005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3521.1950000000002</v>
      </c>
      <c r="F20" s="253"/>
      <c r="G20" s="635" t="s">
        <v>528</v>
      </c>
      <c r="H20" s="623">
        <f>IF(ISBLANK(I7),"",I7)</f>
        <v>115262.09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3.4</v>
      </c>
      <c r="C5" s="1092">
        <v>44775</v>
      </c>
      <c r="D5" s="1093">
        <v>902</v>
      </c>
      <c r="E5" s="1092">
        <v>37012</v>
      </c>
      <c r="F5" s="1093">
        <v>480</v>
      </c>
    </row>
    <row r="6" spans="1:9" x14ac:dyDescent="0.25">
      <c r="A6" s="218">
        <v>2021</v>
      </c>
      <c r="B6" s="1092">
        <v>2.6</v>
      </c>
      <c r="C6" s="1092">
        <v>45706</v>
      </c>
      <c r="D6" s="1093">
        <v>921</v>
      </c>
      <c r="E6" s="1092">
        <v>37017</v>
      </c>
      <c r="F6" s="1093">
        <v>483</v>
      </c>
    </row>
    <row r="7" spans="1:9" x14ac:dyDescent="0.25">
      <c r="A7" s="219">
        <v>2022</v>
      </c>
      <c r="B7" s="73">
        <v>2.6</v>
      </c>
      <c r="C7" s="73">
        <v>45925</v>
      </c>
      <c r="D7" s="73">
        <v>1015</v>
      </c>
      <c r="E7" s="73">
        <v>37035</v>
      </c>
      <c r="F7" s="73">
        <v>542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41119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28762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12357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148964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108584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40380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13843</v>
      </c>
      <c r="C5" s="458">
        <v>11803</v>
      </c>
      <c r="D5" s="458">
        <v>2040</v>
      </c>
      <c r="E5" s="457">
        <v>52767</v>
      </c>
      <c r="F5" s="458">
        <v>45527</v>
      </c>
      <c r="G5" s="458">
        <v>7240</v>
      </c>
      <c r="H5" s="457">
        <v>3.9</v>
      </c>
      <c r="I5" s="763">
        <v>3.5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21806</v>
      </c>
      <c r="C6" s="458">
        <v>16075</v>
      </c>
      <c r="D6" s="458">
        <v>5731</v>
      </c>
      <c r="E6" s="457">
        <v>65069</v>
      </c>
      <c r="F6" s="458">
        <v>50408</v>
      </c>
      <c r="G6" s="458">
        <v>14661</v>
      </c>
      <c r="H6" s="457">
        <v>3.1</v>
      </c>
      <c r="I6" s="763">
        <v>2.6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41119</v>
      </c>
      <c r="C7" s="612">
        <v>28762</v>
      </c>
      <c r="D7" s="612">
        <v>12357</v>
      </c>
      <c r="E7" s="601">
        <v>148964</v>
      </c>
      <c r="F7" s="612">
        <v>108584</v>
      </c>
      <c r="G7" s="612">
        <v>40380</v>
      </c>
      <c r="H7" s="947">
        <v>3.8</v>
      </c>
      <c r="I7" s="948">
        <v>3.3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13843</v>
      </c>
      <c r="C14" s="674">
        <f t="shared" ref="C14:D14" si="0">IF(ISBLANK(C5),"",C5)</f>
        <v>11803</v>
      </c>
      <c r="D14" s="669">
        <f t="shared" si="0"/>
        <v>2040</v>
      </c>
      <c r="F14" s="884">
        <f>A5</f>
        <v>2020</v>
      </c>
      <c r="G14" s="674">
        <f>IF(ISBLANK(E5),"",E5)</f>
        <v>52767</v>
      </c>
      <c r="H14" s="674">
        <f t="shared" ref="H14:I16" si="1">IF(ISBLANK(F5),"",F5)</f>
        <v>45527</v>
      </c>
      <c r="I14" s="669">
        <f t="shared" si="1"/>
        <v>7240</v>
      </c>
      <c r="J14" s="756"/>
      <c r="K14" s="884">
        <f>A5</f>
        <v>2020</v>
      </c>
      <c r="L14" s="674">
        <f>IF(ISBLANK(H5),"",H5)</f>
        <v>3.9</v>
      </c>
      <c r="M14" s="669">
        <f>IF(ISBLANK(I5),"",I5)</f>
        <v>3.5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21806</v>
      </c>
      <c r="C15" s="879">
        <f t="shared" si="3"/>
        <v>16075</v>
      </c>
      <c r="D15" s="886">
        <f t="shared" si="3"/>
        <v>5731</v>
      </c>
      <c r="F15" s="890">
        <f t="shared" ref="F15:F16" si="4">A6</f>
        <v>2021</v>
      </c>
      <c r="G15" s="853">
        <f t="shared" ref="G15:G16" si="5">IF(ISBLANK(E6),"",E6)</f>
        <v>65069</v>
      </c>
      <c r="H15" s="853">
        <f t="shared" si="1"/>
        <v>50408</v>
      </c>
      <c r="I15" s="670">
        <f t="shared" si="1"/>
        <v>14661</v>
      </c>
      <c r="J15" s="211"/>
      <c r="K15" s="890">
        <f t="shared" ref="K15:K16" si="6">A6</f>
        <v>2021</v>
      </c>
      <c r="L15" s="853">
        <f t="shared" ref="L15:M16" si="7">IF(ISBLANK(H6),"",H6)</f>
        <v>3.1</v>
      </c>
      <c r="M15" s="670">
        <f t="shared" si="7"/>
        <v>2.6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41119</v>
      </c>
      <c r="C16" s="888">
        <f t="shared" si="3"/>
        <v>28762</v>
      </c>
      <c r="D16" s="889">
        <f t="shared" si="3"/>
        <v>12357</v>
      </c>
      <c r="F16" s="891">
        <f t="shared" si="4"/>
        <v>2022</v>
      </c>
      <c r="G16" s="676">
        <f t="shared" si="5"/>
        <v>148964</v>
      </c>
      <c r="H16" s="676">
        <f t="shared" si="1"/>
        <v>108584</v>
      </c>
      <c r="I16" s="671">
        <f t="shared" si="1"/>
        <v>40380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3.3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13843</v>
      </c>
      <c r="C22" s="674">
        <f t="shared" ref="C22:D22" si="8">IF(ISBLANK(C5),"",C5)</f>
        <v>11803</v>
      </c>
      <c r="D22" s="669">
        <f t="shared" si="8"/>
        <v>2040</v>
      </c>
      <c r="F22" s="884">
        <f>A5</f>
        <v>2020</v>
      </c>
      <c r="G22" s="674">
        <f>IF(ISBLANK(E5),"",E5)</f>
        <v>52767</v>
      </c>
      <c r="H22" s="674">
        <f t="shared" ref="H22:I24" si="9">IF(ISBLANK(F5),"",F5)</f>
        <v>45527</v>
      </c>
      <c r="I22" s="669">
        <f t="shared" si="9"/>
        <v>7240</v>
      </c>
      <c r="J22" s="756"/>
      <c r="K22" s="884">
        <f>A5</f>
        <v>2020</v>
      </c>
      <c r="L22" s="674">
        <f>IF(ISBLANK(H5),"",H5)</f>
        <v>3.9</v>
      </c>
      <c r="M22" s="669">
        <f>IF(ISBLANK(I5),"",I5)</f>
        <v>3.5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21806</v>
      </c>
      <c r="C23" s="853">
        <f t="shared" si="11"/>
        <v>16075</v>
      </c>
      <c r="D23" s="670">
        <f t="shared" si="11"/>
        <v>5731</v>
      </c>
      <c r="F23" s="890">
        <f t="shared" ref="F23:F24" si="12">A6</f>
        <v>2021</v>
      </c>
      <c r="G23" s="853">
        <f t="shared" ref="G23:G24" si="13">IF(ISBLANK(E6),"",E6)</f>
        <v>65069</v>
      </c>
      <c r="H23" s="853">
        <f t="shared" si="9"/>
        <v>50408</v>
      </c>
      <c r="I23" s="670">
        <f t="shared" si="9"/>
        <v>14661</v>
      </c>
      <c r="J23" s="211"/>
      <c r="K23" s="890">
        <f t="shared" ref="K23:K24" si="14">A6</f>
        <v>2021</v>
      </c>
      <c r="L23" s="853">
        <f t="shared" ref="L23:M24" si="15">IF(ISBLANK(H6),"",H6)</f>
        <v>3.1</v>
      </c>
      <c r="M23" s="670">
        <f t="shared" si="15"/>
        <v>2.6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41119</v>
      </c>
      <c r="C24" s="676">
        <f t="shared" si="11"/>
        <v>28762</v>
      </c>
      <c r="D24" s="671">
        <f t="shared" si="11"/>
        <v>12357</v>
      </c>
      <c r="F24" s="891">
        <f t="shared" si="12"/>
        <v>2022</v>
      </c>
      <c r="G24" s="676">
        <f t="shared" si="13"/>
        <v>148964</v>
      </c>
      <c r="H24" s="676">
        <f t="shared" si="9"/>
        <v>108584</v>
      </c>
      <c r="I24" s="671">
        <f t="shared" si="9"/>
        <v>40380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3.3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845</v>
      </c>
      <c r="C3" s="71">
        <v>149</v>
      </c>
      <c r="D3" s="71">
        <v>12.3</v>
      </c>
      <c r="F3" s="105" t="s">
        <v>537</v>
      </c>
      <c r="G3" s="97">
        <f>IF(ISBLANK(B3),"",B3)</f>
        <v>845</v>
      </c>
      <c r="H3" s="97">
        <f>IF(ISBLANK(B4),"",B4)</f>
        <v>1125</v>
      </c>
      <c r="I3" s="97">
        <f>IF(ISBLANK(B5),"",B5)</f>
        <v>1231</v>
      </c>
      <c r="J3" s="365"/>
    </row>
    <row r="4" spans="1:12" x14ac:dyDescent="0.25">
      <c r="A4" s="286">
        <v>2021</v>
      </c>
      <c r="B4" s="214">
        <v>1125</v>
      </c>
      <c r="C4" s="214">
        <v>145</v>
      </c>
      <c r="D4" s="214">
        <v>12.7</v>
      </c>
      <c r="F4" s="130" t="s">
        <v>538</v>
      </c>
      <c r="G4" s="98">
        <f>IF(ISBLANK(C3),"",C3)</f>
        <v>149</v>
      </c>
      <c r="H4" s="98">
        <f>IF(ISBLANK(C4),"",C4)</f>
        <v>145</v>
      </c>
      <c r="I4" s="98">
        <f>IF(ISBLANK(C5),"",C5)</f>
        <v>110</v>
      </c>
      <c r="J4" s="365"/>
    </row>
    <row r="5" spans="1:12" x14ac:dyDescent="0.25">
      <c r="A5" s="218">
        <v>2022</v>
      </c>
      <c r="B5" s="168">
        <v>1231</v>
      </c>
      <c r="C5" s="168">
        <v>110</v>
      </c>
      <c r="D5" s="168">
        <v>13.8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845</v>
      </c>
      <c r="H8" s="97">
        <f>IF(ISBLANK(B4),"",B4)</f>
        <v>1125</v>
      </c>
      <c r="I8" s="97">
        <f>IF(ISBLANK(B5),"",B5)</f>
        <v>1231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149</v>
      </c>
      <c r="H9" s="98">
        <f>IF(ISBLANK(C4),"",C4)</f>
        <v>145</v>
      </c>
      <c r="I9" s="98">
        <f>IF(ISBLANK(C5),"",C5)</f>
        <v>110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12.3</v>
      </c>
      <c r="H13" s="132">
        <f>IF(ISBLANK(D4),"",D4)</f>
        <v>12.7</v>
      </c>
      <c r="I13" s="132">
        <f>IF(ISBLANK(D5),"",D5)</f>
        <v>13.8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4807</v>
      </c>
      <c r="C4" s="110">
        <v>5162</v>
      </c>
      <c r="E4" s="29" t="s">
        <v>540</v>
      </c>
      <c r="F4" s="163">
        <f>B4/($B$22+$C$22)*100</f>
        <v>2.4751812489701761</v>
      </c>
      <c r="G4" s="163">
        <f>C4/($B$22+$C$22)*100</f>
        <v>2.6579749546877576</v>
      </c>
      <c r="J4" s="29" t="s">
        <v>540</v>
      </c>
      <c r="K4" s="163">
        <f>G4</f>
        <v>2.6579749546877576</v>
      </c>
    </row>
    <row r="5" spans="1:11" x14ac:dyDescent="0.25">
      <c r="A5" s="202" t="s">
        <v>541</v>
      </c>
      <c r="B5" s="212">
        <v>4705</v>
      </c>
      <c r="C5" s="160">
        <v>4964</v>
      </c>
      <c r="E5" s="29" t="s">
        <v>541</v>
      </c>
      <c r="F5" s="163">
        <f t="shared" ref="F5:G21" si="0">B5/($B$22+$C$22)*100</f>
        <v>2.4226602405668149</v>
      </c>
      <c r="G5" s="163">
        <f t="shared" si="0"/>
        <v>2.5560224089635852</v>
      </c>
      <c r="J5" s="29" t="s">
        <v>541</v>
      </c>
      <c r="K5" s="163">
        <f t="shared" ref="K5:K21" si="1">G5</f>
        <v>2.5560224089635852</v>
      </c>
    </row>
    <row r="6" spans="1:11" x14ac:dyDescent="0.25">
      <c r="A6" s="202" t="s">
        <v>542</v>
      </c>
      <c r="B6" s="212">
        <v>4645</v>
      </c>
      <c r="C6" s="160">
        <v>5096</v>
      </c>
      <c r="E6" s="29" t="s">
        <v>542</v>
      </c>
      <c r="F6" s="163">
        <f t="shared" si="0"/>
        <v>2.3917655297413085</v>
      </c>
      <c r="G6" s="163">
        <f t="shared" si="0"/>
        <v>2.6239907727796998</v>
      </c>
      <c r="J6" s="29" t="s">
        <v>542</v>
      </c>
      <c r="K6" s="163">
        <f t="shared" si="1"/>
        <v>2.6239907727796998</v>
      </c>
    </row>
    <row r="7" spans="1:11" x14ac:dyDescent="0.25">
      <c r="A7" s="202" t="s">
        <v>543</v>
      </c>
      <c r="B7" s="212">
        <v>5491</v>
      </c>
      <c r="C7" s="160">
        <v>5786</v>
      </c>
      <c r="E7" s="29" t="s">
        <v>543</v>
      </c>
      <c r="F7" s="163">
        <f t="shared" si="0"/>
        <v>2.8273809523809526</v>
      </c>
      <c r="G7" s="163">
        <f t="shared" si="0"/>
        <v>2.9792799472730271</v>
      </c>
      <c r="J7" s="29" t="s">
        <v>543</v>
      </c>
      <c r="K7" s="163">
        <f t="shared" si="1"/>
        <v>2.9792799472730271</v>
      </c>
    </row>
    <row r="8" spans="1:11" x14ac:dyDescent="0.25">
      <c r="A8" s="202" t="s">
        <v>544</v>
      </c>
      <c r="B8" s="212">
        <v>5835</v>
      </c>
      <c r="C8" s="160">
        <v>6183</v>
      </c>
      <c r="E8" s="29" t="s">
        <v>544</v>
      </c>
      <c r="F8" s="163">
        <f t="shared" si="0"/>
        <v>3.0045106277805238</v>
      </c>
      <c r="G8" s="163">
        <f t="shared" si="0"/>
        <v>3.1836999505684624</v>
      </c>
      <c r="J8" s="29" t="s">
        <v>544</v>
      </c>
      <c r="K8" s="163">
        <f t="shared" si="1"/>
        <v>3.1836999505684624</v>
      </c>
    </row>
    <row r="9" spans="1:11" x14ac:dyDescent="0.25">
      <c r="A9" s="202" t="s">
        <v>545</v>
      </c>
      <c r="B9" s="212">
        <v>6241</v>
      </c>
      <c r="C9" s="160">
        <v>6663</v>
      </c>
      <c r="E9" s="29" t="s">
        <v>545</v>
      </c>
      <c r="F9" s="163">
        <f t="shared" si="0"/>
        <v>3.2135648376997858</v>
      </c>
      <c r="G9" s="163">
        <f t="shared" si="0"/>
        <v>3.4308576371725157</v>
      </c>
      <c r="J9" s="29" t="s">
        <v>545</v>
      </c>
      <c r="K9" s="163">
        <f t="shared" si="1"/>
        <v>3.4308576371725157</v>
      </c>
    </row>
    <row r="10" spans="1:11" x14ac:dyDescent="0.25">
      <c r="A10" s="202" t="s">
        <v>546</v>
      </c>
      <c r="B10" s="212">
        <v>6153</v>
      </c>
      <c r="C10" s="160">
        <v>6588</v>
      </c>
      <c r="E10" s="29" t="s">
        <v>546</v>
      </c>
      <c r="F10" s="163">
        <f t="shared" si="0"/>
        <v>3.1682525951557095</v>
      </c>
      <c r="G10" s="163">
        <f t="shared" si="0"/>
        <v>3.3922392486406325</v>
      </c>
      <c r="J10" s="29" t="s">
        <v>546</v>
      </c>
      <c r="K10" s="163">
        <f t="shared" si="1"/>
        <v>3.3922392486406325</v>
      </c>
    </row>
    <row r="11" spans="1:11" x14ac:dyDescent="0.25">
      <c r="A11" s="202" t="s">
        <v>547</v>
      </c>
      <c r="B11" s="212">
        <v>6062</v>
      </c>
      <c r="C11" s="160">
        <v>6501</v>
      </c>
      <c r="E11" s="29" t="s">
        <v>547</v>
      </c>
      <c r="F11" s="163">
        <f t="shared" si="0"/>
        <v>3.1213956170703572</v>
      </c>
      <c r="G11" s="163">
        <f t="shared" si="0"/>
        <v>3.3474419179436476</v>
      </c>
      <c r="J11" s="29" t="s">
        <v>547</v>
      </c>
      <c r="K11" s="163">
        <f t="shared" si="1"/>
        <v>3.3474419179436476</v>
      </c>
    </row>
    <row r="12" spans="1:11" x14ac:dyDescent="0.25">
      <c r="A12" s="202" t="s">
        <v>548</v>
      </c>
      <c r="B12" s="212">
        <v>6067</v>
      </c>
      <c r="C12" s="160">
        <v>6402</v>
      </c>
      <c r="E12" s="29" t="s">
        <v>548</v>
      </c>
      <c r="F12" s="163">
        <f t="shared" si="0"/>
        <v>3.1239701763058165</v>
      </c>
      <c r="G12" s="163">
        <f t="shared" si="0"/>
        <v>3.2964656450815624</v>
      </c>
      <c r="J12" s="29" t="s">
        <v>548</v>
      </c>
      <c r="K12" s="163">
        <f t="shared" si="1"/>
        <v>3.2964656450815624</v>
      </c>
    </row>
    <row r="13" spans="1:11" x14ac:dyDescent="0.25">
      <c r="A13" s="202" t="s">
        <v>549</v>
      </c>
      <c r="B13" s="212">
        <v>6878</v>
      </c>
      <c r="C13" s="160">
        <v>6811</v>
      </c>
      <c r="E13" s="29" t="s">
        <v>549</v>
      </c>
      <c r="F13" s="163">
        <f t="shared" si="0"/>
        <v>3.5415636842972482</v>
      </c>
      <c r="G13" s="163">
        <f t="shared" si="0"/>
        <v>3.5070645905420994</v>
      </c>
      <c r="J13" s="29" t="s">
        <v>549</v>
      </c>
      <c r="K13" s="163">
        <f t="shared" si="1"/>
        <v>3.5070645905420994</v>
      </c>
    </row>
    <row r="14" spans="1:11" x14ac:dyDescent="0.25">
      <c r="A14" s="202" t="s">
        <v>550</v>
      </c>
      <c r="B14" s="212">
        <v>7333</v>
      </c>
      <c r="C14" s="160">
        <v>7296</v>
      </c>
      <c r="E14" s="29" t="s">
        <v>550</v>
      </c>
      <c r="F14" s="163">
        <f t="shared" si="0"/>
        <v>3.7758485747240069</v>
      </c>
      <c r="G14" s="163">
        <f t="shared" si="0"/>
        <v>3.7567968363816115</v>
      </c>
      <c r="J14" s="29" t="s">
        <v>550</v>
      </c>
      <c r="K14" s="163">
        <f t="shared" si="1"/>
        <v>3.7567968363816115</v>
      </c>
    </row>
    <row r="15" spans="1:11" x14ac:dyDescent="0.25">
      <c r="A15" s="202" t="s">
        <v>551</v>
      </c>
      <c r="B15" s="212">
        <v>7095</v>
      </c>
      <c r="C15" s="160">
        <v>7188</v>
      </c>
      <c r="E15" s="29" t="s">
        <v>551</v>
      </c>
      <c r="F15" s="163">
        <f t="shared" si="0"/>
        <v>3.6532995551161642</v>
      </c>
      <c r="G15" s="163">
        <f t="shared" si="0"/>
        <v>3.7011863568956991</v>
      </c>
      <c r="J15" s="29" t="s">
        <v>551</v>
      </c>
      <c r="K15" s="163">
        <f t="shared" si="1"/>
        <v>3.7011863568956991</v>
      </c>
    </row>
    <row r="16" spans="1:11" x14ac:dyDescent="0.25">
      <c r="A16" s="202" t="s">
        <v>552</v>
      </c>
      <c r="B16" s="212">
        <v>6902</v>
      </c>
      <c r="C16" s="160">
        <v>6798</v>
      </c>
      <c r="E16" s="29" t="s">
        <v>552</v>
      </c>
      <c r="F16" s="163">
        <f t="shared" si="0"/>
        <v>3.5539215686274508</v>
      </c>
      <c r="G16" s="163">
        <f t="shared" si="0"/>
        <v>3.5003707365299066</v>
      </c>
      <c r="J16" s="29" t="s">
        <v>552</v>
      </c>
      <c r="K16" s="163">
        <f t="shared" si="1"/>
        <v>3.5003707365299066</v>
      </c>
    </row>
    <row r="17" spans="1:11" x14ac:dyDescent="0.25">
      <c r="A17" s="202" t="s">
        <v>553</v>
      </c>
      <c r="B17" s="212">
        <v>6381</v>
      </c>
      <c r="C17" s="160">
        <v>6206</v>
      </c>
      <c r="E17" s="29" t="s">
        <v>553</v>
      </c>
      <c r="F17" s="163">
        <f t="shared" si="0"/>
        <v>3.2856524962926348</v>
      </c>
      <c r="G17" s="163">
        <f t="shared" si="0"/>
        <v>3.1955429230515739</v>
      </c>
      <c r="J17" s="29" t="s">
        <v>553</v>
      </c>
      <c r="K17" s="163">
        <f t="shared" si="1"/>
        <v>3.1955429230515739</v>
      </c>
    </row>
    <row r="18" spans="1:11" x14ac:dyDescent="0.25">
      <c r="A18" s="202" t="s">
        <v>554</v>
      </c>
      <c r="B18" s="212">
        <v>5158</v>
      </c>
      <c r="C18" s="160">
        <v>4613</v>
      </c>
      <c r="E18" s="29" t="s">
        <v>554</v>
      </c>
      <c r="F18" s="163">
        <f t="shared" si="0"/>
        <v>2.6559153072993906</v>
      </c>
      <c r="G18" s="163">
        <f t="shared" si="0"/>
        <v>2.3752883506343712</v>
      </c>
      <c r="J18" s="29" t="s">
        <v>554</v>
      </c>
      <c r="K18" s="163">
        <f t="shared" si="1"/>
        <v>2.3752883506343712</v>
      </c>
    </row>
    <row r="19" spans="1:11" x14ac:dyDescent="0.25">
      <c r="A19" s="202" t="s">
        <v>555</v>
      </c>
      <c r="B19" s="212">
        <v>3284</v>
      </c>
      <c r="C19" s="160">
        <v>2691</v>
      </c>
      <c r="E19" s="29" t="s">
        <v>555</v>
      </c>
      <c r="F19" s="163">
        <f t="shared" si="0"/>
        <v>1.6909705058493985</v>
      </c>
      <c r="G19" s="163">
        <f t="shared" si="0"/>
        <v>1.3856277805239743</v>
      </c>
      <c r="J19" s="29" t="s">
        <v>555</v>
      </c>
      <c r="K19" s="163">
        <f t="shared" si="1"/>
        <v>1.3856277805239743</v>
      </c>
    </row>
    <row r="20" spans="1:11" x14ac:dyDescent="0.25">
      <c r="A20" s="202" t="s">
        <v>556</v>
      </c>
      <c r="B20" s="212">
        <v>2250</v>
      </c>
      <c r="C20" s="160">
        <v>1676</v>
      </c>
      <c r="E20" s="29" t="s">
        <v>556</v>
      </c>
      <c r="F20" s="163">
        <f t="shared" si="0"/>
        <v>1.1585516559565003</v>
      </c>
      <c r="G20" s="163">
        <f t="shared" si="0"/>
        <v>0.86299225572581983</v>
      </c>
      <c r="J20" s="29" t="s">
        <v>556</v>
      </c>
      <c r="K20" s="163">
        <f t="shared" si="1"/>
        <v>0.86299225572581983</v>
      </c>
    </row>
    <row r="21" spans="1:11" x14ac:dyDescent="0.25">
      <c r="A21" s="203" t="s">
        <v>557</v>
      </c>
      <c r="B21" s="72">
        <v>1418</v>
      </c>
      <c r="C21" s="111">
        <v>879</v>
      </c>
      <c r="E21" s="31" t="s">
        <v>557</v>
      </c>
      <c r="F21" s="163">
        <f t="shared" si="0"/>
        <v>0.73014499917614106</v>
      </c>
      <c r="G21" s="163">
        <f t="shared" si="0"/>
        <v>0.45260751359367274</v>
      </c>
      <c r="J21" s="31" t="s">
        <v>557</v>
      </c>
      <c r="K21" s="210">
        <f t="shared" si="1"/>
        <v>0.45260751359367274</v>
      </c>
    </row>
    <row r="22" spans="1:11" x14ac:dyDescent="0.25">
      <c r="A22" s="309" t="s">
        <v>16</v>
      </c>
      <c r="B22" s="121">
        <f>SUM(B4:B21)</f>
        <v>96705</v>
      </c>
      <c r="C22" s="124">
        <f>SUM(C4:C21)</f>
        <v>97503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3939</v>
      </c>
      <c r="C3" s="110">
        <v>4370</v>
      </c>
      <c r="E3" s="297" t="s">
        <v>709</v>
      </c>
      <c r="F3" s="71">
        <v>44.69</v>
      </c>
      <c r="G3" s="71">
        <v>45.63</v>
      </c>
      <c r="K3" s="122" t="s">
        <v>16</v>
      </c>
      <c r="L3" s="71">
        <v>3.18</v>
      </c>
      <c r="M3" s="71">
        <v>3.18</v>
      </c>
    </row>
    <row r="4" spans="1:16" x14ac:dyDescent="0.25">
      <c r="A4" s="202" t="s">
        <v>704</v>
      </c>
      <c r="B4" s="212">
        <v>6449</v>
      </c>
      <c r="C4" s="160">
        <v>5561</v>
      </c>
      <c r="E4" s="298" t="s">
        <v>710</v>
      </c>
      <c r="F4" s="214">
        <v>44.4</v>
      </c>
      <c r="G4" s="214">
        <v>38.24</v>
      </c>
      <c r="K4" s="215" t="s">
        <v>212</v>
      </c>
      <c r="L4" s="214">
        <v>3.24</v>
      </c>
      <c r="M4" s="214">
        <v>2.88</v>
      </c>
      <c r="N4" s="211"/>
    </row>
    <row r="5" spans="1:16" x14ac:dyDescent="0.25">
      <c r="A5" s="202" t="s">
        <v>705</v>
      </c>
      <c r="B5" s="212">
        <v>5596</v>
      </c>
      <c r="C5" s="160">
        <v>3500</v>
      </c>
      <c r="E5" s="298" t="s">
        <v>711</v>
      </c>
      <c r="F5" s="214">
        <v>8.7799999999999994</v>
      </c>
      <c r="G5" s="214">
        <v>12.16</v>
      </c>
      <c r="K5" s="123" t="s">
        <v>213</v>
      </c>
      <c r="L5" s="73">
        <v>3.11</v>
      </c>
      <c r="M5" s="73">
        <v>3.48</v>
      </c>
      <c r="N5" s="211"/>
    </row>
    <row r="6" spans="1:16" x14ac:dyDescent="0.25">
      <c r="A6" s="202" t="s">
        <v>706</v>
      </c>
      <c r="B6" s="212">
        <v>6984</v>
      </c>
      <c r="C6" s="160">
        <v>3660</v>
      </c>
      <c r="E6" s="298" t="s">
        <v>712</v>
      </c>
      <c r="F6" s="214">
        <v>1.59</v>
      </c>
      <c r="G6" s="214">
        <v>3.08</v>
      </c>
      <c r="K6" s="226"/>
      <c r="L6" s="164"/>
      <c r="M6" s="211"/>
    </row>
    <row r="7" spans="1:16" x14ac:dyDescent="0.25">
      <c r="A7" s="202" t="s">
        <v>707</v>
      </c>
      <c r="B7" s="212">
        <v>2890</v>
      </c>
      <c r="C7" s="160">
        <v>2253</v>
      </c>
      <c r="E7" s="299" t="s">
        <v>713</v>
      </c>
      <c r="F7" s="73">
        <v>0.54</v>
      </c>
      <c r="G7" s="73">
        <v>0.89</v>
      </c>
      <c r="K7" s="227"/>
      <c r="L7" s="211"/>
      <c r="M7" s="211"/>
    </row>
    <row r="8" spans="1:16" x14ac:dyDescent="0.25">
      <c r="A8" s="203" t="s">
        <v>708</v>
      </c>
      <c r="B8" s="72">
        <v>2348</v>
      </c>
      <c r="C8" s="111">
        <v>2368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20.127118644067796</v>
      </c>
      <c r="C13" s="301">
        <f>B3/SUM(B3:B8)*100</f>
        <v>13.965113805573282</v>
      </c>
      <c r="E13" s="217" t="s">
        <v>836</v>
      </c>
      <c r="F13" s="289">
        <f>IF(ISBLANK(F3),"",F3)</f>
        <v>44.69</v>
      </c>
      <c r="G13" s="289">
        <f>IF(ISBLANK(G3),"",G3)</f>
        <v>45.63</v>
      </c>
    </row>
    <row r="14" spans="1:16" x14ac:dyDescent="0.25">
      <c r="A14" s="220" t="s">
        <v>825</v>
      </c>
      <c r="B14" s="305">
        <f>C4/SUM(C3:C8)*100</f>
        <v>25.612564480471629</v>
      </c>
      <c r="C14" s="302">
        <f>B4/SUM(B3:B8)*100</f>
        <v>22.863929660355954</v>
      </c>
      <c r="E14" s="286" t="s">
        <v>837</v>
      </c>
      <c r="F14" s="290">
        <f t="shared" ref="F14:G17" si="0">IF(ISBLANK(F4),"",F4)</f>
        <v>44.4</v>
      </c>
      <c r="G14" s="290">
        <f t="shared" si="0"/>
        <v>38.24</v>
      </c>
    </row>
    <row r="15" spans="1:16" x14ac:dyDescent="0.25">
      <c r="A15" s="220" t="s">
        <v>826</v>
      </c>
      <c r="B15" s="305">
        <f>C5/SUM(C3:C8)*100</f>
        <v>16.120117907148121</v>
      </c>
      <c r="C15" s="302">
        <f>B5/SUM(B3:B8)*100</f>
        <v>19.839750407714671</v>
      </c>
      <c r="E15" s="286" t="s">
        <v>838</v>
      </c>
      <c r="F15" s="290">
        <f t="shared" si="0"/>
        <v>8.7799999999999994</v>
      </c>
      <c r="G15" s="290">
        <f t="shared" si="0"/>
        <v>12.16</v>
      </c>
    </row>
    <row r="16" spans="1:16" x14ac:dyDescent="0.25">
      <c r="A16" s="220" t="s">
        <v>827</v>
      </c>
      <c r="B16" s="305">
        <f>C6/SUM(C3:C8)*100</f>
        <v>16.857037582903462</v>
      </c>
      <c r="C16" s="302">
        <f>B6/SUM(B3:B8)*100</f>
        <v>24.760689215060623</v>
      </c>
      <c r="E16" s="286" t="s">
        <v>839</v>
      </c>
      <c r="F16" s="290">
        <f t="shared" si="0"/>
        <v>1.59</v>
      </c>
      <c r="G16" s="290">
        <f t="shared" si="0"/>
        <v>3.08</v>
      </c>
    </row>
    <row r="17" spans="1:18" x14ac:dyDescent="0.25">
      <c r="A17" s="220" t="s">
        <v>828</v>
      </c>
      <c r="B17" s="305">
        <f>C7/SUM(C3:C8)*100</f>
        <v>10.376750184229918</v>
      </c>
      <c r="C17" s="302">
        <f>B7/SUM(B3:B8)*100</f>
        <v>10.246046940367298</v>
      </c>
      <c r="E17" s="219" t="s">
        <v>840</v>
      </c>
      <c r="F17" s="291">
        <f t="shared" si="0"/>
        <v>0.54</v>
      </c>
      <c r="G17" s="291">
        <f t="shared" si="0"/>
        <v>0.89</v>
      </c>
    </row>
    <row r="18" spans="1:18" x14ac:dyDescent="0.25">
      <c r="A18" s="221" t="s">
        <v>829</v>
      </c>
      <c r="B18" s="306">
        <f>C8/SUM(C3:C8)*100</f>
        <v>10.906411201179072</v>
      </c>
      <c r="C18" s="303">
        <f>B8/SUM(B3:B8)*100</f>
        <v>8.3244699709281704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20.127118644067796</v>
      </c>
      <c r="C22" s="301">
        <f>C13</f>
        <v>13.965113805573282</v>
      </c>
    </row>
    <row r="23" spans="1:18" x14ac:dyDescent="0.25">
      <c r="A23" s="220" t="s">
        <v>831</v>
      </c>
      <c r="B23" s="305">
        <f t="shared" ref="B23:C27" si="1">B14</f>
        <v>25.612564480471629</v>
      </c>
      <c r="C23" s="302">
        <f t="shared" si="1"/>
        <v>22.863929660355954</v>
      </c>
    </row>
    <row r="24" spans="1:18" x14ac:dyDescent="0.25">
      <c r="A24" s="307" t="s">
        <v>832</v>
      </c>
      <c r="B24" s="305">
        <f t="shared" si="1"/>
        <v>16.120117907148121</v>
      </c>
      <c r="C24" s="302">
        <f t="shared" si="1"/>
        <v>19.839750407714671</v>
      </c>
    </row>
    <row r="25" spans="1:18" x14ac:dyDescent="0.25">
      <c r="A25" s="220" t="s">
        <v>833</v>
      </c>
      <c r="B25" s="305">
        <f t="shared" si="1"/>
        <v>16.857037582903462</v>
      </c>
      <c r="C25" s="302">
        <f t="shared" si="1"/>
        <v>24.760689215060623</v>
      </c>
    </row>
    <row r="26" spans="1:18" x14ac:dyDescent="0.25">
      <c r="A26" s="220" t="s">
        <v>834</v>
      </c>
      <c r="B26" s="305">
        <f t="shared" si="1"/>
        <v>10.376750184229918</v>
      </c>
      <c r="C26" s="302">
        <f t="shared" si="1"/>
        <v>10.246046940367298</v>
      </c>
    </row>
    <row r="27" spans="1:18" x14ac:dyDescent="0.25">
      <c r="A27" s="308" t="s">
        <v>835</v>
      </c>
      <c r="B27" s="306">
        <f t="shared" si="1"/>
        <v>10.906411201179072</v>
      </c>
      <c r="C27" s="303">
        <f t="shared" si="1"/>
        <v>8.3244699709281704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6441</v>
      </c>
      <c r="C34" s="110">
        <v>5738</v>
      </c>
      <c r="E34" s="297" t="s">
        <v>709</v>
      </c>
      <c r="F34" s="71">
        <v>45.63</v>
      </c>
      <c r="G34" s="211"/>
      <c r="K34" s="122" t="s">
        <v>16</v>
      </c>
      <c r="L34" s="71">
        <v>3.18</v>
      </c>
      <c r="M34" s="211"/>
    </row>
    <row r="35" spans="1:16" x14ac:dyDescent="0.25">
      <c r="A35" s="202" t="s">
        <v>704</v>
      </c>
      <c r="B35" s="212">
        <v>7906</v>
      </c>
      <c r="C35" s="160">
        <v>7143</v>
      </c>
      <c r="E35" s="298" t="s">
        <v>710</v>
      </c>
      <c r="F35" s="214">
        <v>38.24</v>
      </c>
      <c r="G35" s="211"/>
      <c r="K35" s="215" t="s">
        <v>212</v>
      </c>
      <c r="L35" s="214">
        <v>2.88</v>
      </c>
      <c r="M35" s="211"/>
      <c r="N35" s="29" t="s">
        <v>876</v>
      </c>
    </row>
    <row r="36" spans="1:16" x14ac:dyDescent="0.25">
      <c r="A36" s="202" t="s">
        <v>705</v>
      </c>
      <c r="B36" s="212">
        <v>5855</v>
      </c>
      <c r="C36" s="160">
        <v>4610</v>
      </c>
      <c r="E36" s="298" t="s">
        <v>711</v>
      </c>
      <c r="F36" s="214">
        <v>12.16</v>
      </c>
      <c r="G36" s="211"/>
      <c r="K36" s="123" t="s">
        <v>213</v>
      </c>
      <c r="L36" s="73">
        <v>3.48</v>
      </c>
      <c r="M36" s="211"/>
      <c r="N36" s="288">
        <v>2022</v>
      </c>
    </row>
    <row r="37" spans="1:16" x14ac:dyDescent="0.25">
      <c r="A37" s="202" t="s">
        <v>706</v>
      </c>
      <c r="B37" s="212">
        <v>5443</v>
      </c>
      <c r="C37" s="160">
        <v>4756</v>
      </c>
      <c r="E37" s="298" t="s">
        <v>712</v>
      </c>
      <c r="F37" s="214">
        <v>3.08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2236</v>
      </c>
      <c r="C38" s="160">
        <v>3565</v>
      </c>
      <c r="E38" s="299" t="s">
        <v>713</v>
      </c>
      <c r="F38" s="73">
        <v>0.89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1901</v>
      </c>
      <c r="C39" s="111">
        <v>5128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18.545572074983841</v>
      </c>
      <c r="C44" s="301">
        <f>B34/SUM(B34:B39)*100</f>
        <v>21.627157343361763</v>
      </c>
      <c r="E44" s="217" t="s">
        <v>836</v>
      </c>
      <c r="F44" s="289">
        <f>IF(ISBLANK(F34),"",F34)</f>
        <v>45.63</v>
      </c>
    </row>
    <row r="45" spans="1:16" x14ac:dyDescent="0.25">
      <c r="A45" s="220" t="s">
        <v>825</v>
      </c>
      <c r="B45" s="305">
        <f>C35/SUM(C34:C39)*100</f>
        <v>23.086619263089851</v>
      </c>
      <c r="C45" s="302">
        <f>B35/SUM(B34:B39)*100</f>
        <v>26.546235981465315</v>
      </c>
      <c r="E45" s="286" t="s">
        <v>837</v>
      </c>
      <c r="F45" s="290">
        <f t="shared" ref="F45:F48" si="2">IF(ISBLANK(F35),"",F35)</f>
        <v>38.24</v>
      </c>
    </row>
    <row r="46" spans="1:16" x14ac:dyDescent="0.25">
      <c r="A46" s="220" t="s">
        <v>826</v>
      </c>
      <c r="B46" s="305">
        <f>C36/SUM(C34:C39)*100</f>
        <v>14.899806076276665</v>
      </c>
      <c r="C46" s="302">
        <f>B36/SUM(B34:B39)*100</f>
        <v>19.659525888120342</v>
      </c>
      <c r="E46" s="286" t="s">
        <v>838</v>
      </c>
      <c r="F46" s="290">
        <f t="shared" si="2"/>
        <v>12.16</v>
      </c>
    </row>
    <row r="47" spans="1:16" x14ac:dyDescent="0.25">
      <c r="A47" s="220" t="s">
        <v>827</v>
      </c>
      <c r="B47" s="305">
        <f>C37/SUM(C34:C39)*100</f>
        <v>15.371687136393019</v>
      </c>
      <c r="C47" s="302">
        <f>B37/SUM(B34:B39)*100</f>
        <v>18.276139950305552</v>
      </c>
      <c r="E47" s="286" t="s">
        <v>839</v>
      </c>
      <c r="F47" s="290">
        <f t="shared" si="2"/>
        <v>3.08</v>
      </c>
    </row>
    <row r="48" spans="1:16" x14ac:dyDescent="0.25">
      <c r="A48" s="220" t="s">
        <v>828</v>
      </c>
      <c r="B48" s="305">
        <f>C38/SUM(C34:C39)*100</f>
        <v>11.522301228183581</v>
      </c>
      <c r="C48" s="302">
        <f>B38/SUM(B34:B39)*100</f>
        <v>7.5078906722181173</v>
      </c>
      <c r="E48" s="219" t="s">
        <v>840</v>
      </c>
      <c r="F48" s="291">
        <f t="shared" si="2"/>
        <v>0.89</v>
      </c>
    </row>
    <row r="49" spans="1:3" x14ac:dyDescent="0.25">
      <c r="A49" s="221" t="s">
        <v>829</v>
      </c>
      <c r="B49" s="306">
        <f>C39/SUM(C34:C39)*100</f>
        <v>16.574014221073043</v>
      </c>
      <c r="C49" s="303">
        <f>B39/SUM(B34:B39)*100</f>
        <v>6.3830501645289095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18.545572074983841</v>
      </c>
      <c r="C53" s="301">
        <f>C44</f>
        <v>21.627157343361763</v>
      </c>
    </row>
    <row r="54" spans="1:3" x14ac:dyDescent="0.25">
      <c r="A54" s="220" t="s">
        <v>831</v>
      </c>
      <c r="B54" s="305">
        <f t="shared" ref="B54:C54" si="3">B45</f>
        <v>23.086619263089851</v>
      </c>
      <c r="C54" s="302">
        <f t="shared" si="3"/>
        <v>26.546235981465315</v>
      </c>
    </row>
    <row r="55" spans="1:3" x14ac:dyDescent="0.25">
      <c r="A55" s="307" t="s">
        <v>832</v>
      </c>
      <c r="B55" s="305">
        <f t="shared" ref="B55:C55" si="4">B46</f>
        <v>14.899806076276665</v>
      </c>
      <c r="C55" s="302">
        <f t="shared" si="4"/>
        <v>19.659525888120342</v>
      </c>
    </row>
    <row r="56" spans="1:3" x14ac:dyDescent="0.25">
      <c r="A56" s="220" t="s">
        <v>833</v>
      </c>
      <c r="B56" s="305">
        <f t="shared" ref="B56:C56" si="5">B47</f>
        <v>15.371687136393019</v>
      </c>
      <c r="C56" s="302">
        <f t="shared" si="5"/>
        <v>18.276139950305552</v>
      </c>
    </row>
    <row r="57" spans="1:3" x14ac:dyDescent="0.25">
      <c r="A57" s="220" t="s">
        <v>834</v>
      </c>
      <c r="B57" s="305">
        <f t="shared" ref="B57:C57" si="6">B48</f>
        <v>11.522301228183581</v>
      </c>
      <c r="C57" s="302">
        <f t="shared" si="6"/>
        <v>7.5078906722181173</v>
      </c>
    </row>
    <row r="58" spans="1:3" x14ac:dyDescent="0.25">
      <c r="A58" s="308" t="s">
        <v>835</v>
      </c>
      <c r="B58" s="306">
        <f t="shared" ref="B58:C58" si="7">B49</f>
        <v>16.574014221073043</v>
      </c>
      <c r="C58" s="303">
        <f t="shared" si="7"/>
        <v>6.3830501645289095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2024-04-25T06:17:25Z</dcterms:modified>
</cp:coreProperties>
</file>